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ЭтаКнига" defaultThemeVersion="124226"/>
  <bookViews>
    <workbookView xWindow="240" yWindow="132" windowWidth="11352" windowHeight="6156"/>
  </bookViews>
  <sheets>
    <sheet name="12.09.2025" sheetId="1" r:id="rId1"/>
    <sheet name="Dop" sheetId="2" r:id="rId2"/>
  </sheets>
  <definedNames>
    <definedName name="Группа">Dop!$B$3</definedName>
    <definedName name="Дата_Печати">Dop!$B$2</definedName>
    <definedName name="Дата_Сост">Dop!$B$1</definedName>
    <definedName name="_xlnm.Print_Area" localSheetId="0">'12.09.2025'!$A$1:$AJ$126</definedName>
    <definedName name="С3">'12.09.2025'!$A$3</definedName>
    <definedName name="Физ_Норма">Dop!$B$4</definedName>
  </definedNames>
  <calcPr calcId="162913"/>
</workbook>
</file>

<file path=xl/calcChain.xml><?xml version="1.0" encoding="utf-8"?>
<calcChain xmlns="http://schemas.openxmlformats.org/spreadsheetml/2006/main">
  <c r="A36" i="1" l="1"/>
  <c r="A35" i="1"/>
  <c r="A100" i="1" l="1"/>
  <c r="A120" i="1" l="1"/>
  <c r="A119" i="1"/>
  <c r="A110" i="1"/>
  <c r="A109" i="1"/>
  <c r="A101" i="1"/>
  <c r="A91" i="1"/>
  <c r="A90" i="1"/>
  <c r="A81" i="1"/>
  <c r="A80" i="1"/>
  <c r="A71" i="1"/>
  <c r="A70" i="1"/>
  <c r="A61" i="1"/>
  <c r="A60" i="1"/>
  <c r="A52" i="1"/>
  <c r="A51" i="1"/>
  <c r="A42" i="1"/>
  <c r="A41" i="1"/>
  <c r="A32" i="1"/>
  <c r="A31" i="1"/>
  <c r="A22" i="1"/>
  <c r="A21" i="1"/>
  <c r="A13" i="1"/>
  <c r="A12" i="1"/>
  <c r="D124" i="1" l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AG124" i="1"/>
  <c r="AH124" i="1"/>
  <c r="AI124" i="1"/>
  <c r="D115" i="1"/>
  <c r="E115" i="1"/>
  <c r="F115" i="1"/>
  <c r="G115" i="1"/>
  <c r="H115" i="1"/>
  <c r="I115" i="1"/>
  <c r="J115" i="1"/>
  <c r="K115" i="1"/>
  <c r="L115" i="1"/>
  <c r="M115" i="1"/>
  <c r="N115" i="1"/>
  <c r="O115" i="1"/>
  <c r="P115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D115" i="1"/>
  <c r="AE115" i="1"/>
  <c r="AF115" i="1"/>
  <c r="AG115" i="1"/>
  <c r="AH115" i="1"/>
  <c r="AI115" i="1"/>
  <c r="D105" i="1"/>
  <c r="E105" i="1"/>
  <c r="F105" i="1"/>
  <c r="G105" i="1"/>
  <c r="H105" i="1"/>
  <c r="I105" i="1"/>
  <c r="J105" i="1"/>
  <c r="K105" i="1"/>
  <c r="L105" i="1"/>
  <c r="M105" i="1"/>
  <c r="N105" i="1"/>
  <c r="O105" i="1"/>
  <c r="P105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D105" i="1"/>
  <c r="AE105" i="1"/>
  <c r="AF105" i="1"/>
  <c r="AG105" i="1"/>
  <c r="AH105" i="1"/>
  <c r="AI105" i="1"/>
  <c r="D96" i="1"/>
  <c r="E96" i="1"/>
  <c r="F96" i="1"/>
  <c r="G96" i="1"/>
  <c r="H96" i="1"/>
  <c r="I96" i="1"/>
  <c r="J96" i="1"/>
  <c r="K96" i="1"/>
  <c r="L96" i="1"/>
  <c r="M96" i="1"/>
  <c r="N96" i="1"/>
  <c r="O96" i="1"/>
  <c r="P96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D96" i="1"/>
  <c r="AE96" i="1"/>
  <c r="AF96" i="1"/>
  <c r="AG96" i="1"/>
  <c r="AH96" i="1"/>
  <c r="AI96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AH86" i="1"/>
  <c r="AI86" i="1"/>
  <c r="D76" i="1"/>
  <c r="E76" i="1"/>
  <c r="F76" i="1"/>
  <c r="G76" i="1"/>
  <c r="H76" i="1"/>
  <c r="I76" i="1"/>
  <c r="J76" i="1"/>
  <c r="K76" i="1"/>
  <c r="L76" i="1"/>
  <c r="M76" i="1"/>
  <c r="N76" i="1"/>
  <c r="O76" i="1"/>
  <c r="P76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D76" i="1"/>
  <c r="AE76" i="1"/>
  <c r="AF76" i="1"/>
  <c r="AG76" i="1"/>
  <c r="AH76" i="1"/>
  <c r="AI76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AH56" i="1"/>
  <c r="AI56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AH47" i="1"/>
  <c r="AI47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C124" i="1"/>
  <c r="C115" i="1"/>
  <c r="C105" i="1"/>
  <c r="C96" i="1"/>
  <c r="C86" i="1"/>
  <c r="C76" i="1"/>
  <c r="C66" i="1"/>
  <c r="C56" i="1"/>
  <c r="C47" i="1"/>
  <c r="C37" i="1"/>
  <c r="C27" i="1"/>
  <c r="AA126" i="1" l="1"/>
  <c r="N126" i="1"/>
  <c r="Y126" i="1"/>
  <c r="Z126" i="1"/>
  <c r="AB126" i="1"/>
  <c r="D126" i="1"/>
  <c r="M126" i="1"/>
  <c r="O126" i="1"/>
  <c r="L126" i="1"/>
  <c r="AI126" i="1"/>
  <c r="X126" i="1"/>
  <c r="W126" i="1"/>
  <c r="K126" i="1"/>
  <c r="J126" i="1"/>
  <c r="AG126" i="1"/>
  <c r="AH126" i="1"/>
  <c r="U126" i="1"/>
  <c r="P126" i="1"/>
  <c r="V126" i="1"/>
  <c r="I126" i="1"/>
  <c r="AF126" i="1"/>
  <c r="T126" i="1"/>
  <c r="H126" i="1"/>
  <c r="AE126" i="1"/>
  <c r="G126" i="1"/>
  <c r="AD126" i="1"/>
  <c r="R126" i="1"/>
  <c r="F126" i="1"/>
  <c r="S126" i="1"/>
  <c r="AC126" i="1"/>
  <c r="Q126" i="1"/>
  <c r="E126" i="1"/>
  <c r="C17" i="1" l="1"/>
  <c r="C126" i="1" s="1"/>
  <c r="CD124" i="1" l="1"/>
  <c r="A123" i="1"/>
  <c r="A122" i="1"/>
  <c r="A121" i="1"/>
  <c r="CD115" i="1"/>
  <c r="A114" i="1"/>
  <c r="A113" i="1"/>
  <c r="A112" i="1"/>
  <c r="A111" i="1"/>
  <c r="CD105" i="1"/>
  <c r="A104" i="1"/>
  <c r="A103" i="1"/>
  <c r="A102" i="1"/>
  <c r="CD96" i="1"/>
  <c r="A95" i="1"/>
  <c r="A94" i="1"/>
  <c r="A93" i="1"/>
  <c r="A92" i="1"/>
  <c r="CD86" i="1"/>
  <c r="A85" i="1"/>
  <c r="A84" i="1"/>
  <c r="A83" i="1"/>
  <c r="A82" i="1"/>
  <c r="CD76" i="1"/>
  <c r="A75" i="1"/>
  <c r="A74" i="1"/>
  <c r="A73" i="1"/>
  <c r="A72" i="1"/>
  <c r="CD66" i="1"/>
  <c r="A65" i="1"/>
  <c r="A64" i="1"/>
  <c r="A63" i="1"/>
  <c r="A62" i="1"/>
  <c r="CD56" i="1"/>
  <c r="A55" i="1"/>
  <c r="A54" i="1"/>
  <c r="A53" i="1"/>
  <c r="CD47" i="1"/>
  <c r="A46" i="1"/>
  <c r="A45" i="1"/>
  <c r="A44" i="1"/>
  <c r="A43" i="1"/>
  <c r="CD37" i="1"/>
  <c r="A34" i="1"/>
  <c r="A33" i="1"/>
  <c r="CD27" i="1"/>
  <c r="A26" i="1"/>
  <c r="A25" i="1"/>
  <c r="A24" i="1"/>
  <c r="A23" i="1"/>
  <c r="CD17" i="1"/>
  <c r="A16" i="1"/>
  <c r="A15" i="1"/>
  <c r="A14" i="1"/>
</calcChain>
</file>

<file path=xl/sharedStrings.xml><?xml version="1.0" encoding="utf-8"?>
<sst xmlns="http://schemas.openxmlformats.org/spreadsheetml/2006/main" count="124" uniqueCount="62">
  <si>
    <t>Дата составления</t>
  </si>
  <si>
    <t>Дата печати</t>
  </si>
  <si>
    <t>Группа</t>
  </si>
  <si>
    <t>Физ.Норма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</si>
  <si>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</si>
  <si>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</si>
  <si>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</si>
  <si>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</si>
  <si>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</si>
  <si>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</si>
  <si>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</si>
  <si>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</si>
  <si>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</si>
  <si>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</si>
  <si>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</si>
  <si>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Согласовано                                                          Начальник МКУ "Управление образования"  Муслюмовского района РТ  ________________         /Л.Я. Хабибуллина/</t>
  </si>
  <si>
    <t>Школа 11 лет и старше (горячий завтрак)</t>
  </si>
  <si>
    <t>СанПиН 2.3/2.4.3590-20  12 лет и старше</t>
  </si>
  <si>
    <t>Хлеб пшеничный</t>
  </si>
  <si>
    <t>Хлеб ржаной</t>
  </si>
  <si>
    <t>Чай сладкий</t>
  </si>
  <si>
    <t>Салат из белокочанной капусты с морковью и растительным маслом</t>
  </si>
  <si>
    <t>Плов из мяса цыплят-бройлеров</t>
  </si>
  <si>
    <t>Компот из яблок</t>
  </si>
  <si>
    <t>Салат из моркови с растительным маслом</t>
  </si>
  <si>
    <t>Картофельное пюре с маслом сливочным</t>
  </si>
  <si>
    <t>Тефтели из мяса говядины с рисом</t>
  </si>
  <si>
    <t>Чай полусладкий</t>
  </si>
  <si>
    <t>Яблоки</t>
  </si>
  <si>
    <t>Макаронные изделия отварные с маслом сливочным</t>
  </si>
  <si>
    <t>Котлеты "Крестьянские" из мясо говядины и птиц</t>
  </si>
  <si>
    <t>Чай с лимоном</t>
  </si>
  <si>
    <t>Салат из отварной свеклы с растительным маслом</t>
  </si>
  <si>
    <t>Каша гречневая вязкая</t>
  </si>
  <si>
    <t>Мясо птицы отварное в соусе</t>
  </si>
  <si>
    <t>Компот из сухофруктов</t>
  </si>
  <si>
    <t>Каша молочная ассорти (рис, пшено) с маслом сливочным</t>
  </si>
  <si>
    <t>Биточки (котлеты) из мяса бройлер-цыплят</t>
  </si>
  <si>
    <t>Сыр (порциями)</t>
  </si>
  <si>
    <t>Биточки (котлеты) из рыбы минтай</t>
  </si>
  <si>
    <t>Борщ с картофелем</t>
  </si>
  <si>
    <t>Фрикадельки мясные для супа</t>
  </si>
  <si>
    <t>Салат "Винегрет" с растительным маслом</t>
  </si>
  <si>
    <t>Мясо тушеное в томатном соусе</t>
  </si>
  <si>
    <t>12.09.2025</t>
  </si>
  <si>
    <t>Итого за период</t>
  </si>
  <si>
    <t>1 ДЕНЬ</t>
  </si>
  <si>
    <t>2 ДЕНЬ</t>
  </si>
  <si>
    <t>3 ДЕНЬ</t>
  </si>
  <si>
    <t>4 ДЕНЬ</t>
  </si>
  <si>
    <t>5 ДЕНЬ</t>
  </si>
  <si>
    <t>6 ДЕНЬ</t>
  </si>
  <si>
    <t>7 ДЕНЬ</t>
  </si>
  <si>
    <t>8 ДЕНЬ</t>
  </si>
  <si>
    <t>9 ДЕНЬ</t>
  </si>
  <si>
    <t>10 ДЕНЬ</t>
  </si>
  <si>
    <t>11 ДЕНЬ</t>
  </si>
  <si>
    <t>12 ДЕНЬ</t>
  </si>
  <si>
    <t>Итого за 'Горячий завтрак'</t>
  </si>
  <si>
    <t>Горячий завтрак</t>
  </si>
  <si>
    <t>Суп картофельный с макаронными изделиями</t>
  </si>
  <si>
    <t>Мясо птицы отварное для супа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</si>
</sst>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800]dddd\,\ mmmm\ dd\,\ yyyy"/>
    <numFmt numFmtId="165" formatCode="0.0"/>
  </numFmts>
  <fonts count="4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164" fontId="0" fillId="0" borderId="0" xfId="0" applyNumberFormat="1"/>
    <xf numFmtId="2" fontId="1" fillId="0" borderId="0" xfId="0" applyNumberFormat="1" applyFont="1"/>
    <xf numFmtId="2" fontId="3" fillId="0" borderId="0" xfId="0" applyNumberFormat="1" applyFont="1"/>
    <xf numFmtId="0" fontId="1" fillId="0" borderId="1" xfId="0" applyFont="1" applyBorder="1"/>
    <xf numFmtId="0" fontId="3" fillId="0" borderId="0" xfId="0" applyFont="1"/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left" vertical="center"/>
    </xf>
    <xf numFmtId="49" fontId="1" fillId="0" borderId="0" xfId="0" quotePrefix="1" applyNumberFormat="1" applyFont="1" applyAlignment="1">
      <alignment vertical="top" wrapText="1"/>
    </xf>
    <xf numFmtId="0" fontId="1" fillId="0" borderId="1" xfId="0" applyNumberFormat="1" applyFont="1" applyBorder="1" applyAlignment="1">
      <alignment horizontal="center" vertical="top"/>
    </xf>
    <xf numFmtId="49" fontId="1" fillId="0" borderId="1" xfId="0" applyNumberFormat="1" applyFont="1" applyBorder="1" applyAlignment="1">
      <alignment vertical="top" wrapText="1"/>
    </xf>
    <xf numFmtId="0" fontId="1" fillId="0" borderId="1" xfId="0" applyNumberFormat="1" applyFont="1" applyBorder="1" applyAlignment="1">
      <alignment vertical="top"/>
    </xf>
    <xf numFmtId="2" fontId="1" fillId="0" borderId="1" xfId="0" applyNumberFormat="1" applyFont="1" applyBorder="1"/>
    <xf numFmtId="0" fontId="1" fillId="0" borderId="5" xfId="0" applyNumberFormat="1" applyFont="1" applyBorder="1" applyAlignment="1">
      <alignment horizontal="center" vertical="top"/>
    </xf>
    <xf numFmtId="49" fontId="1" fillId="0" borderId="5" xfId="0" applyNumberFormat="1" applyFont="1" applyBorder="1" applyAlignment="1">
      <alignment vertical="top" wrapText="1"/>
    </xf>
    <xf numFmtId="0" fontId="1" fillId="0" borderId="5" xfId="0" applyNumberFormat="1" applyFont="1" applyBorder="1" applyAlignment="1">
      <alignment vertical="top"/>
    </xf>
    <xf numFmtId="0" fontId="1" fillId="0" borderId="5" xfId="0" applyFont="1" applyBorder="1"/>
    <xf numFmtId="2" fontId="1" fillId="0" borderId="5" xfId="0" applyNumberFormat="1" applyFont="1" applyBorder="1"/>
    <xf numFmtId="0" fontId="3" fillId="0" borderId="0" xfId="0" applyNumberFormat="1" applyFont="1" applyAlignment="1">
      <alignment horizontal="center" vertical="top"/>
    </xf>
    <xf numFmtId="49" fontId="3" fillId="0" borderId="0" xfId="0" applyNumberFormat="1" applyFont="1" applyAlignment="1">
      <alignment vertical="top" wrapText="1"/>
    </xf>
    <xf numFmtId="0" fontId="3" fillId="0" borderId="0" xfId="0" applyNumberFormat="1" applyFont="1" applyAlignment="1">
      <alignment vertical="top"/>
    </xf>
    <xf numFmtId="0" fontId="0" fillId="0" borderId="0" xfId="0" quotePrefix="1"/>
    <xf numFmtId="165" fontId="1" fillId="0" borderId="0" xfId="0" applyNumberFormat="1" applyFont="1" applyAlignment="1">
      <alignment vertical="top"/>
    </xf>
    <xf numFmtId="165" fontId="1" fillId="0" borderId="5" xfId="0" applyNumberFormat="1" applyFont="1" applyBorder="1" applyAlignment="1">
      <alignment vertical="top"/>
    </xf>
    <xf numFmtId="165" fontId="1" fillId="0" borderId="1" xfId="0" applyNumberFormat="1" applyFont="1" applyBorder="1" applyAlignment="1">
      <alignment vertical="top"/>
    </xf>
    <xf numFmtId="165" fontId="3" fillId="0" borderId="0" xfId="0" applyNumberFormat="1" applyFont="1" applyAlignment="1">
      <alignment vertical="top"/>
    </xf>
    <xf numFmtId="1" fontId="1" fillId="0" borderId="0" xfId="0" applyNumberFormat="1" applyFont="1" applyAlignment="1">
      <alignment vertical="top"/>
    </xf>
    <xf numFmtId="1" fontId="1" fillId="0" borderId="5" xfId="0" applyNumberFormat="1" applyFont="1" applyBorder="1" applyAlignment="1">
      <alignment vertical="top"/>
    </xf>
    <xf numFmtId="1" fontId="1" fillId="0" borderId="1" xfId="0" applyNumberFormat="1" applyFont="1" applyBorder="1" applyAlignment="1">
      <alignment vertical="top"/>
    </xf>
    <xf numFmtId="1" fontId="3" fillId="0" borderId="0" xfId="0" applyNumberFormat="1" applyFont="1" applyAlignment="1">
      <alignment vertical="top"/>
    </xf>
    <xf numFmtId="0" fontId="1" fillId="0" borderId="0" xfId="0" applyFont="1" applyBorder="1" applyAlignment="1">
      <alignment horizontal="center" vertical="center" wrapText="1"/>
    </xf>
    <xf numFmtId="165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165" fontId="1" fillId="0" borderId="0" xfId="0" applyNumberFormat="1" applyFont="1" applyBorder="1" applyAlignment="1">
      <alignment horizontal="center" vertical="center"/>
    </xf>
    <xf numFmtId="0" fontId="1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top" wrapText="1"/>
    </xf>
    <xf numFmtId="165" fontId="1" fillId="0" borderId="5" xfId="0" applyNumberFormat="1" applyFont="1" applyBorder="1"/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  <xf numFmtId="0" fontId="3" fillId="0" borderId="0" xfId="0" applyFont="1" applyAlignment="1">
      <alignment wrapText="1"/>
    </xf>
    <xf numFmtId="165" fontId="1" fillId="0" borderId="6" xfId="0" applyNumberFormat="1" applyFont="1" applyBorder="1" applyAlignment="1">
      <alignment vertical="top"/>
    </xf>
    <xf numFmtId="165" fontId="1" fillId="0" borderId="3" xfId="0" applyNumberFormat="1" applyFont="1" applyBorder="1" applyAlignment="1">
      <alignment vertical="top"/>
    </xf>
    <xf numFmtId="0" fontId="1" fillId="0" borderId="4" xfId="0" applyFont="1" applyBorder="1"/>
    <xf numFmtId="165" fontId="1" fillId="0" borderId="2" xfId="0" applyNumberFormat="1" applyFont="1" applyBorder="1"/>
    <xf numFmtId="0" fontId="1" fillId="0" borderId="2" xfId="0" applyFont="1" applyBorder="1"/>
    <xf numFmtId="165" fontId="1" fillId="0" borderId="0" xfId="0" applyNumberFormat="1" applyFont="1" applyBorder="1"/>
    <xf numFmtId="0" fontId="3" fillId="0" borderId="0" xfId="0" applyFont="1" applyBorder="1"/>
    <xf numFmtId="14" fontId="1" fillId="0" borderId="0" xfId="0" applyNumberFormat="1" applyFont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35</xdr:col>
      <xdr:colOff>38100</xdr:colOff>
      <xdr:row>9</xdr:row>
      <xdr:rowOff>82608</xdr:rowOff>
    </xdr:to>
    <xdr:pic>
      <xdr:nvPicPr>
        <xdr:cNvPr id="6" name="Рисунок 5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0"/>
          <a:ext cx="11506200" cy="30829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XFD182"/>
  <sheetViews>
    <sheetView tabSelected="1" zoomScale="80" zoomScaleNormal="80" workbookViewId="0">
      <selection activeCell="I11" sqref="I11"/>
    </sheetView>
  </sheetViews>
  <sheetFormatPr defaultColWidth="7.33203125" defaultRowHeight="15.6" x14ac:dyDescent="0.3"/>
  <cols>
    <col min="1" max="1" width="7" style="3" customWidth="1"/>
    <col min="2" max="2" width="35.6640625" style="2" customWidth="1"/>
    <col min="3" max="3" width="10.6640625" style="4" customWidth="1"/>
    <col min="4" max="4" width="9.33203125" style="26" customWidth="1"/>
    <col min="5" max="5" width="0.109375" style="26" hidden="1" customWidth="1"/>
    <col min="6" max="6" width="9.6640625" style="26" customWidth="1"/>
    <col min="7" max="7" width="6.6640625" style="26" hidden="1" customWidth="1"/>
    <col min="8" max="8" width="9.6640625" style="26" customWidth="1"/>
    <col min="9" max="9" width="9.6640625" style="30" customWidth="1"/>
    <col min="10" max="21" width="9.33203125" style="26" hidden="1" customWidth="1"/>
    <col min="22" max="22" width="9.6640625" style="26" hidden="1" customWidth="1"/>
    <col min="23" max="23" width="9.6640625" style="26" customWidth="1"/>
    <col min="24" max="24" width="9.21875" style="26" customWidth="1"/>
    <col min="25" max="26" width="9.6640625" style="26" customWidth="1"/>
    <col min="27" max="27" width="9.109375" style="26" customWidth="1"/>
    <col min="28" max="28" width="9.6640625" style="26" customWidth="1"/>
    <col min="29" max="29" width="9.33203125" style="26" hidden="1" customWidth="1"/>
    <col min="30" max="30" width="9.6640625" style="26" hidden="1" customWidth="1"/>
    <col min="31" max="31" width="9.77734375" style="26" customWidth="1"/>
    <col min="32" max="32" width="0.109375" style="26" hidden="1" customWidth="1"/>
    <col min="33" max="33" width="9.33203125" style="26" hidden="1" customWidth="1"/>
    <col min="34" max="34" width="9.6640625" style="26" hidden="1" customWidth="1"/>
    <col min="35" max="35" width="9.77734375" style="26" customWidth="1"/>
    <col min="36" max="36" width="9.109375" style="1" customWidth="1"/>
    <col min="37" max="80" width="7.33203125" style="1"/>
    <col min="81" max="82" width="7.33203125" style="6"/>
    <col min="83" max="16384" width="7.33203125" style="1"/>
  </cols>
  <sheetData>
    <row r="1" spans="1:95" ht="87" customHeight="1" x14ac:dyDescent="0.3">
      <c r="A1" s="10" t="s">
        <v>15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  <c r="AO1" s="10"/>
      <c r="AP1" s="10"/>
      <c r="AQ1" s="10"/>
      <c r="AR1" s="10"/>
      <c r="AS1" s="10"/>
      <c r="AT1" s="10"/>
      <c r="AU1" s="10"/>
      <c r="AV1" s="10"/>
      <c r="AW1" s="10"/>
      <c r="AX1" s="10"/>
      <c r="AY1" s="10"/>
      <c r="AZ1" s="10"/>
      <c r="BA1" s="10"/>
      <c r="BB1" s="10"/>
      <c r="BC1" s="10"/>
      <c r="BD1" s="10"/>
      <c r="BE1" s="10"/>
      <c r="BF1" s="10"/>
      <c r="BG1" s="10"/>
      <c r="BH1" s="10"/>
      <c r="BI1" s="10"/>
      <c r="BJ1" s="10"/>
      <c r="BK1" s="10"/>
      <c r="BL1" s="10"/>
      <c r="BM1" s="10"/>
      <c r="BN1" s="10"/>
      <c r="BO1" s="10"/>
      <c r="BP1" s="10"/>
      <c r="BQ1" s="10"/>
      <c r="BR1" s="10"/>
      <c r="BS1" s="10"/>
      <c r="BT1" s="10"/>
      <c r="BU1" s="10"/>
      <c r="BV1" s="10"/>
      <c r="BW1" s="10"/>
      <c r="BX1" s="10"/>
      <c r="BY1" s="10"/>
      <c r="BZ1" s="10"/>
      <c r="CA1" s="10"/>
      <c r="CB1" s="10"/>
      <c r="CC1" s="10"/>
      <c r="CD1" s="10"/>
      <c r="CM1" s="44"/>
      <c r="CN1" s="44"/>
      <c r="CO1" s="44"/>
    </row>
    <row r="2" spans="1:95" ht="43.5" customHeigh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45"/>
      <c r="CF2" s="45"/>
      <c r="CG2" s="45"/>
      <c r="CH2" s="45"/>
      <c r="CI2" s="45"/>
      <c r="CJ2" s="45"/>
      <c r="CK2" s="45"/>
      <c r="CL2" s="45"/>
      <c r="CM2" s="45"/>
      <c r="CN2" s="45"/>
      <c r="CO2" s="45"/>
    </row>
    <row r="3" spans="1:95" s="11" customFormat="1" ht="26.25" customHeight="1" x14ac:dyDescent="0.25">
      <c r="A3" s="10"/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  <c r="AO3" s="10"/>
      <c r="AP3" s="10"/>
      <c r="AQ3" s="10"/>
      <c r="AR3" s="10"/>
      <c r="AS3" s="10"/>
      <c r="AT3" s="10"/>
      <c r="AU3" s="10"/>
      <c r="AV3" s="10"/>
      <c r="AW3" s="10"/>
      <c r="AX3" s="10"/>
      <c r="AY3" s="10"/>
      <c r="AZ3" s="10"/>
      <c r="BA3" s="10"/>
      <c r="BB3" s="10"/>
      <c r="BC3" s="10"/>
      <c r="BD3" s="10"/>
      <c r="BE3" s="10"/>
      <c r="BF3" s="10"/>
      <c r="BG3" s="10"/>
      <c r="BH3" s="10"/>
      <c r="BI3" s="10"/>
      <c r="BJ3" s="10"/>
      <c r="BK3" s="10"/>
      <c r="BL3" s="10"/>
      <c r="BM3" s="10"/>
      <c r="BN3" s="10"/>
      <c r="BO3" s="10"/>
      <c r="BP3" s="10"/>
      <c r="BQ3" s="10"/>
      <c r="BR3" s="10"/>
      <c r="BS3" s="10"/>
      <c r="BT3" s="10"/>
      <c r="BU3" s="10"/>
      <c r="BV3" s="10"/>
      <c r="BW3" s="10"/>
      <c r="BX3" s="10"/>
      <c r="BY3" s="10"/>
      <c r="BZ3" s="10"/>
      <c r="CA3" s="10"/>
      <c r="CB3" s="10"/>
      <c r="CC3" s="10"/>
      <c r="CD3" s="10"/>
      <c r="CE3" s="53"/>
      <c r="CF3" s="53"/>
      <c r="CG3" s="53"/>
      <c r="CH3" s="53"/>
      <c r="CI3" s="53"/>
      <c r="CJ3" s="53"/>
      <c r="CK3" s="53"/>
      <c r="CL3" s="53"/>
      <c r="CM3" s="53"/>
      <c r="CN3" s="53"/>
      <c r="CO3" s="53"/>
    </row>
    <row r="4" spans="1:95" ht="12" hidden="1" customHeight="1" x14ac:dyDescent="0.3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</row>
    <row r="5" spans="1:95" ht="12" hidden="1" customHeigh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  <c r="AK5" s="10"/>
      <c r="AL5" s="10"/>
      <c r="AM5" s="10"/>
      <c r="AN5" s="10"/>
      <c r="AO5" s="10"/>
      <c r="AP5" s="10"/>
      <c r="AQ5" s="10"/>
      <c r="AR5" s="10"/>
      <c r="AS5" s="10"/>
      <c r="AT5" s="10"/>
      <c r="AU5" s="10"/>
      <c r="AV5" s="10"/>
      <c r="AW5" s="10"/>
      <c r="AX5" s="10"/>
      <c r="AY5" s="10"/>
      <c r="AZ5" s="10"/>
      <c r="BA5" s="10"/>
      <c r="BB5" s="10"/>
      <c r="BC5" s="10"/>
      <c r="BD5" s="10"/>
      <c r="BE5" s="10"/>
      <c r="BF5" s="10"/>
      <c r="BG5" s="10"/>
      <c r="BH5" s="10"/>
      <c r="BI5" s="10"/>
      <c r="BJ5" s="10"/>
      <c r="BK5" s="10"/>
      <c r="BL5" s="10"/>
      <c r="BM5" s="10"/>
      <c r="BN5" s="10"/>
      <c r="BO5" s="10"/>
      <c r="BP5" s="10"/>
      <c r="BQ5" s="10"/>
      <c r="BR5" s="10"/>
      <c r="BS5" s="10"/>
      <c r="BT5" s="10"/>
      <c r="BU5" s="10"/>
      <c r="BV5" s="10"/>
      <c r="BW5" s="10"/>
      <c r="BX5" s="10"/>
      <c r="BY5" s="10"/>
      <c r="BZ5" s="10"/>
      <c r="CA5" s="10"/>
      <c r="CB5" s="10"/>
      <c r="CC5" s="10"/>
      <c r="CD5" s="10"/>
    </row>
    <row r="6" spans="1:95" s="9" customFormat="1" ht="12" hidden="1" customHeight="1" x14ac:dyDescent="0.3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</row>
    <row r="7" spans="1:95" ht="15" customHeight="1" x14ac:dyDescent="0.3">
      <c r="A7" s="10"/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</row>
    <row r="8" spans="1:95" ht="29.25" customHeight="1" x14ac:dyDescent="0.3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43"/>
      <c r="CF8" s="43"/>
      <c r="CG8" s="43" t="s">
        <v>4</v>
      </c>
      <c r="CH8" s="43" t="s">
        <v>5</v>
      </c>
      <c r="CI8" s="43" t="s">
        <v>6</v>
      </c>
      <c r="CJ8" s="43" t="s">
        <v>7</v>
      </c>
      <c r="CK8" s="43" t="s">
        <v>8</v>
      </c>
      <c r="CL8" s="43" t="s">
        <v>9</v>
      </c>
      <c r="CM8" s="43" t="s">
        <v>10</v>
      </c>
      <c r="CN8" s="43" t="s">
        <v>11</v>
      </c>
      <c r="CO8" s="43" t="s">
        <v>12</v>
      </c>
      <c r="CP8" s="43" t="s">
        <v>13</v>
      </c>
      <c r="CQ8" s="43" t="s">
        <v>14</v>
      </c>
    </row>
    <row r="9" spans="1:95" ht="36.75" customHeight="1" x14ac:dyDescent="0.3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</row>
    <row r="10" spans="1:95" ht="30" customHeight="1" x14ac:dyDescent="0.3">
      <c r="A10" s="34"/>
      <c r="B10" s="39" t="s">
        <v>46</v>
      </c>
      <c r="C10" s="34"/>
      <c r="D10" s="35"/>
      <c r="E10" s="35"/>
      <c r="F10" s="35"/>
      <c r="G10" s="35"/>
      <c r="H10" s="35"/>
      <c r="I10" s="36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  <c r="U10" s="37"/>
      <c r="V10" s="37"/>
      <c r="W10" s="37"/>
      <c r="X10" s="37"/>
      <c r="Y10" s="37"/>
      <c r="Z10" s="37"/>
      <c r="AA10" s="37"/>
      <c r="AB10" s="37"/>
      <c r="AC10" s="37"/>
      <c r="AD10" s="37"/>
      <c r="AE10" s="37"/>
      <c r="AF10" s="37"/>
      <c r="AG10" s="37"/>
      <c r="AH10" s="37"/>
      <c r="AI10" s="35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  <c r="BE10" s="38"/>
      <c r="BF10" s="38"/>
      <c r="BG10" s="38"/>
      <c r="BH10" s="38"/>
      <c r="BI10" s="38"/>
      <c r="BJ10" s="38"/>
      <c r="BK10" s="38"/>
      <c r="BL10" s="38"/>
      <c r="BM10" s="38"/>
      <c r="BN10" s="38"/>
      <c r="BO10" s="38"/>
      <c r="BP10" s="38"/>
      <c r="BQ10" s="38"/>
      <c r="BR10" s="38"/>
      <c r="BS10" s="38"/>
      <c r="BT10" s="38"/>
      <c r="BU10" s="38"/>
      <c r="BV10" s="38"/>
      <c r="BW10" s="38"/>
      <c r="BX10" s="38"/>
      <c r="BY10" s="38"/>
      <c r="BZ10" s="38"/>
      <c r="CA10" s="38"/>
      <c r="CB10" s="38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</row>
    <row r="11" spans="1:95" x14ac:dyDescent="0.3">
      <c r="B11" s="12" t="s">
        <v>59</v>
      </c>
      <c r="AJ11" s="38"/>
      <c r="CD11" s="7"/>
    </row>
    <row r="12" spans="1:95" s="20" customFormat="1" x14ac:dyDescent="0.3">
      <c r="A12" s="17" t="str">
        <f>"-"</f>
        <v>-</v>
      </c>
      <c r="B12" s="18" t="s">
        <v>18</v>
      </c>
      <c r="C12" s="19">
        <v>30</v>
      </c>
      <c r="D12" s="27">
        <v>1.83</v>
      </c>
      <c r="E12" s="27">
        <v>0</v>
      </c>
      <c r="F12" s="27">
        <v>0.18</v>
      </c>
      <c r="G12" s="27">
        <v>0.2</v>
      </c>
      <c r="H12" s="27">
        <v>11.07</v>
      </c>
      <c r="I12" s="31">
        <v>54.046799999999998</v>
      </c>
      <c r="J12" s="27">
        <v>0</v>
      </c>
      <c r="K12" s="27">
        <v>0</v>
      </c>
      <c r="L12" s="27">
        <v>0</v>
      </c>
      <c r="M12" s="27">
        <v>0</v>
      </c>
      <c r="N12" s="27">
        <v>0.33</v>
      </c>
      <c r="O12" s="27">
        <v>10.68</v>
      </c>
      <c r="P12" s="27">
        <v>0.06</v>
      </c>
      <c r="Q12" s="27">
        <v>0</v>
      </c>
      <c r="R12" s="27">
        <v>0</v>
      </c>
      <c r="S12" s="27">
        <v>0</v>
      </c>
      <c r="T12" s="27">
        <v>0.54</v>
      </c>
      <c r="U12" s="27">
        <v>0</v>
      </c>
      <c r="V12" s="27">
        <v>0</v>
      </c>
      <c r="W12" s="27">
        <v>0</v>
      </c>
      <c r="X12" s="27">
        <v>0</v>
      </c>
      <c r="Y12" s="27">
        <v>0</v>
      </c>
      <c r="Z12" s="27">
        <v>0</v>
      </c>
      <c r="AA12" s="27">
        <v>0</v>
      </c>
      <c r="AB12" s="27">
        <v>0</v>
      </c>
      <c r="AC12" s="27">
        <v>0</v>
      </c>
      <c r="AD12" s="27">
        <v>0</v>
      </c>
      <c r="AE12" s="27">
        <v>0</v>
      </c>
      <c r="AF12" s="27">
        <v>0</v>
      </c>
      <c r="AG12" s="27">
        <v>0</v>
      </c>
      <c r="AH12" s="27">
        <v>0</v>
      </c>
      <c r="AI12" s="46">
        <v>0</v>
      </c>
      <c r="AJ12" s="51"/>
      <c r="AK12" s="49">
        <v>95.79</v>
      </c>
      <c r="AL12" s="42">
        <v>99.7</v>
      </c>
      <c r="AM12" s="42">
        <v>152.69</v>
      </c>
      <c r="AN12" s="42">
        <v>50.63</v>
      </c>
      <c r="AO12" s="42">
        <v>30.02</v>
      </c>
      <c r="AP12" s="42">
        <v>60.03</v>
      </c>
      <c r="AQ12" s="42">
        <v>22.71</v>
      </c>
      <c r="AR12" s="42">
        <v>108.58</v>
      </c>
      <c r="AS12" s="42">
        <v>67.34</v>
      </c>
      <c r="AT12" s="42">
        <v>93.96</v>
      </c>
      <c r="AU12" s="42">
        <v>77.52</v>
      </c>
      <c r="AV12" s="42">
        <v>40.72</v>
      </c>
      <c r="AW12" s="42">
        <v>72.040000000000006</v>
      </c>
      <c r="AX12" s="42">
        <v>602.39</v>
      </c>
      <c r="AY12" s="42">
        <v>0</v>
      </c>
      <c r="AZ12" s="42">
        <v>196.27</v>
      </c>
      <c r="BA12" s="42">
        <v>85.35</v>
      </c>
      <c r="BB12" s="42">
        <v>56.64</v>
      </c>
      <c r="BC12" s="42">
        <v>44.89</v>
      </c>
      <c r="BD12" s="42">
        <v>0</v>
      </c>
      <c r="BE12" s="42">
        <v>0</v>
      </c>
      <c r="BF12" s="42">
        <v>0</v>
      </c>
      <c r="BG12" s="42">
        <v>0</v>
      </c>
      <c r="BH12" s="42">
        <v>0</v>
      </c>
      <c r="BI12" s="42">
        <v>0</v>
      </c>
      <c r="BJ12" s="42">
        <v>0</v>
      </c>
      <c r="BK12" s="42">
        <v>0.02</v>
      </c>
      <c r="BL12" s="42">
        <v>0</v>
      </c>
      <c r="BM12" s="42">
        <v>0</v>
      </c>
      <c r="BN12" s="42">
        <v>0</v>
      </c>
      <c r="BO12" s="42">
        <v>0</v>
      </c>
      <c r="BP12" s="42">
        <v>0</v>
      </c>
      <c r="BQ12" s="42">
        <v>0</v>
      </c>
      <c r="BR12" s="42">
        <v>0</v>
      </c>
      <c r="BS12" s="42">
        <v>0.02</v>
      </c>
      <c r="BT12" s="42">
        <v>0</v>
      </c>
      <c r="BU12" s="42">
        <v>0</v>
      </c>
      <c r="BV12" s="42">
        <v>0.08</v>
      </c>
      <c r="BW12" s="42">
        <v>0</v>
      </c>
      <c r="BX12" s="42">
        <v>0</v>
      </c>
      <c r="BY12" s="42">
        <v>0</v>
      </c>
      <c r="BZ12" s="42">
        <v>0</v>
      </c>
      <c r="CA12" s="42">
        <v>0</v>
      </c>
      <c r="CB12" s="42">
        <v>11.73</v>
      </c>
      <c r="CC12" s="42"/>
      <c r="CD12" s="42"/>
      <c r="CE12" s="42">
        <v>0</v>
      </c>
      <c r="CF12" s="42"/>
      <c r="CG12" s="42">
        <v>0</v>
      </c>
      <c r="CH12" s="42">
        <v>0</v>
      </c>
      <c r="CI12" s="42">
        <v>0</v>
      </c>
      <c r="CJ12" s="42">
        <v>570</v>
      </c>
      <c r="CK12" s="42">
        <v>219.6</v>
      </c>
      <c r="CL12" s="42">
        <v>394.8</v>
      </c>
      <c r="CM12" s="42">
        <v>4.5599999999999996</v>
      </c>
      <c r="CN12" s="42">
        <v>4.5599999999999996</v>
      </c>
      <c r="CO12" s="42">
        <v>4.5599999999999996</v>
      </c>
      <c r="CP12" s="42">
        <v>0</v>
      </c>
      <c r="CQ12" s="42">
        <v>0</v>
      </c>
    </row>
    <row r="13" spans="1:95" s="20" customFormat="1" x14ac:dyDescent="0.3">
      <c r="A13" s="17" t="str">
        <f>"-"</f>
        <v>-</v>
      </c>
      <c r="B13" s="18" t="s">
        <v>19</v>
      </c>
      <c r="C13" s="19">
        <v>30</v>
      </c>
      <c r="D13" s="27">
        <v>1.8</v>
      </c>
      <c r="E13" s="27">
        <v>0</v>
      </c>
      <c r="F13" s="27">
        <v>0.36</v>
      </c>
      <c r="G13" s="27">
        <v>0.36</v>
      </c>
      <c r="H13" s="27">
        <v>12.51</v>
      </c>
      <c r="I13" s="31">
        <v>57.293999999999997</v>
      </c>
      <c r="J13" s="27">
        <v>0.06</v>
      </c>
      <c r="K13" s="27">
        <v>0</v>
      </c>
      <c r="L13" s="27">
        <v>0</v>
      </c>
      <c r="M13" s="27">
        <v>0</v>
      </c>
      <c r="N13" s="27">
        <v>0.36</v>
      </c>
      <c r="O13" s="27">
        <v>9.66</v>
      </c>
      <c r="P13" s="27">
        <v>2.4900000000000002</v>
      </c>
      <c r="Q13" s="27">
        <v>0</v>
      </c>
      <c r="R13" s="27">
        <v>0</v>
      </c>
      <c r="S13" s="27">
        <v>0.3</v>
      </c>
      <c r="T13" s="27">
        <v>0.75</v>
      </c>
      <c r="U13" s="27">
        <v>183</v>
      </c>
      <c r="V13" s="27">
        <v>73.5</v>
      </c>
      <c r="W13" s="27">
        <v>10.5</v>
      </c>
      <c r="X13" s="27">
        <v>14.1</v>
      </c>
      <c r="Y13" s="27">
        <v>47.4</v>
      </c>
      <c r="Z13" s="27">
        <v>1.17</v>
      </c>
      <c r="AA13" s="27">
        <v>0</v>
      </c>
      <c r="AB13" s="27">
        <v>1.5</v>
      </c>
      <c r="AC13" s="27">
        <v>0.3</v>
      </c>
      <c r="AD13" s="27">
        <v>0.42</v>
      </c>
      <c r="AE13" s="27">
        <v>0.05</v>
      </c>
      <c r="AF13" s="27">
        <v>0.02</v>
      </c>
      <c r="AG13" s="27">
        <v>0.21</v>
      </c>
      <c r="AH13" s="27">
        <v>0.6</v>
      </c>
      <c r="AI13" s="46">
        <v>0</v>
      </c>
      <c r="AJ13" s="51"/>
      <c r="AK13" s="49">
        <v>96.6</v>
      </c>
      <c r="AL13" s="42">
        <v>74.400000000000006</v>
      </c>
      <c r="AM13" s="42">
        <v>128.1</v>
      </c>
      <c r="AN13" s="42">
        <v>66.900000000000006</v>
      </c>
      <c r="AO13" s="42">
        <v>27.9</v>
      </c>
      <c r="AP13" s="42">
        <v>59.4</v>
      </c>
      <c r="AQ13" s="42">
        <v>24</v>
      </c>
      <c r="AR13" s="42">
        <v>111.3</v>
      </c>
      <c r="AS13" s="42">
        <v>89.1</v>
      </c>
      <c r="AT13" s="42">
        <v>87.3</v>
      </c>
      <c r="AU13" s="42">
        <v>139.19999999999999</v>
      </c>
      <c r="AV13" s="42">
        <v>37.200000000000003</v>
      </c>
      <c r="AW13" s="42">
        <v>93</v>
      </c>
      <c r="AX13" s="42">
        <v>467.7</v>
      </c>
      <c r="AY13" s="42">
        <v>0</v>
      </c>
      <c r="AZ13" s="42">
        <v>157.80000000000001</v>
      </c>
      <c r="BA13" s="42">
        <v>87.3</v>
      </c>
      <c r="BB13" s="42">
        <v>54</v>
      </c>
      <c r="BC13" s="42">
        <v>39</v>
      </c>
      <c r="BD13" s="42">
        <v>0</v>
      </c>
      <c r="BE13" s="42">
        <v>0</v>
      </c>
      <c r="BF13" s="42">
        <v>0</v>
      </c>
      <c r="BG13" s="42">
        <v>0</v>
      </c>
      <c r="BH13" s="42">
        <v>0</v>
      </c>
      <c r="BI13" s="42">
        <v>0</v>
      </c>
      <c r="BJ13" s="42">
        <v>0</v>
      </c>
      <c r="BK13" s="42">
        <v>0.04</v>
      </c>
      <c r="BL13" s="42">
        <v>0</v>
      </c>
      <c r="BM13" s="42">
        <v>0</v>
      </c>
      <c r="BN13" s="42">
        <v>0.01</v>
      </c>
      <c r="BO13" s="42">
        <v>0</v>
      </c>
      <c r="BP13" s="42">
        <v>0</v>
      </c>
      <c r="BQ13" s="42">
        <v>0</v>
      </c>
      <c r="BR13" s="42">
        <v>0</v>
      </c>
      <c r="BS13" s="42">
        <v>0.03</v>
      </c>
      <c r="BT13" s="42">
        <v>0</v>
      </c>
      <c r="BU13" s="42">
        <v>0</v>
      </c>
      <c r="BV13" s="42">
        <v>0.14000000000000001</v>
      </c>
      <c r="BW13" s="42">
        <v>0.02</v>
      </c>
      <c r="BX13" s="42">
        <v>0</v>
      </c>
      <c r="BY13" s="42">
        <v>0</v>
      </c>
      <c r="BZ13" s="42">
        <v>0</v>
      </c>
      <c r="CA13" s="42">
        <v>0</v>
      </c>
      <c r="CB13" s="42">
        <v>14.1</v>
      </c>
      <c r="CC13" s="42"/>
      <c r="CD13" s="42"/>
      <c r="CE13" s="42">
        <v>0.25</v>
      </c>
      <c r="CF13" s="42"/>
      <c r="CG13" s="42">
        <v>3</v>
      </c>
      <c r="CH13" s="42">
        <v>3</v>
      </c>
      <c r="CI13" s="42">
        <v>3</v>
      </c>
      <c r="CJ13" s="42">
        <v>570</v>
      </c>
      <c r="CK13" s="42">
        <v>219.6</v>
      </c>
      <c r="CL13" s="42">
        <v>394.8</v>
      </c>
      <c r="CM13" s="42">
        <v>5.7</v>
      </c>
      <c r="CN13" s="42">
        <v>4.74</v>
      </c>
      <c r="CO13" s="42">
        <v>5.22</v>
      </c>
      <c r="CP13" s="42">
        <v>0</v>
      </c>
      <c r="CQ13" s="42">
        <v>0</v>
      </c>
    </row>
    <row r="14" spans="1:95" s="20" customFormat="1" x14ac:dyDescent="0.3">
      <c r="A14" s="17" t="str">
        <f>"27/10"</f>
        <v>27/10</v>
      </c>
      <c r="B14" s="18" t="s">
        <v>20</v>
      </c>
      <c r="C14" s="19">
        <v>200</v>
      </c>
      <c r="D14" s="27">
        <v>0.2</v>
      </c>
      <c r="E14" s="27">
        <v>0</v>
      </c>
      <c r="F14" s="27">
        <v>0.05</v>
      </c>
      <c r="G14" s="27">
        <v>0.05</v>
      </c>
      <c r="H14" s="27">
        <v>9.92</v>
      </c>
      <c r="I14" s="31">
        <v>38.757300000000001</v>
      </c>
      <c r="J14" s="27">
        <v>0</v>
      </c>
      <c r="K14" s="27">
        <v>0</v>
      </c>
      <c r="L14" s="27">
        <v>0</v>
      </c>
      <c r="M14" s="27">
        <v>0</v>
      </c>
      <c r="N14" s="27">
        <v>9.82</v>
      </c>
      <c r="O14" s="27">
        <v>0</v>
      </c>
      <c r="P14" s="27">
        <v>0.1</v>
      </c>
      <c r="Q14" s="27">
        <v>0</v>
      </c>
      <c r="R14" s="27">
        <v>0</v>
      </c>
      <c r="S14" s="27">
        <v>0</v>
      </c>
      <c r="T14" s="27">
        <v>7.0000000000000007E-2</v>
      </c>
      <c r="U14" s="27">
        <v>0.1</v>
      </c>
      <c r="V14" s="27">
        <v>0.3</v>
      </c>
      <c r="W14" s="27">
        <v>0.28999999999999998</v>
      </c>
      <c r="X14" s="27">
        <v>0</v>
      </c>
      <c r="Y14" s="27">
        <v>0</v>
      </c>
      <c r="Z14" s="27">
        <v>0.03</v>
      </c>
      <c r="AA14" s="27">
        <v>0</v>
      </c>
      <c r="AB14" s="27">
        <v>0</v>
      </c>
      <c r="AC14" s="27">
        <v>0</v>
      </c>
      <c r="AD14" s="27">
        <v>0</v>
      </c>
      <c r="AE14" s="27">
        <v>0</v>
      </c>
      <c r="AF14" s="27">
        <v>0</v>
      </c>
      <c r="AG14" s="27">
        <v>0</v>
      </c>
      <c r="AH14" s="27">
        <v>0</v>
      </c>
      <c r="AI14" s="46">
        <v>0</v>
      </c>
      <c r="AJ14" s="38"/>
      <c r="AK14" s="50">
        <v>0</v>
      </c>
      <c r="AL14" s="20">
        <v>0</v>
      </c>
      <c r="AM14" s="20">
        <v>0</v>
      </c>
      <c r="AN14" s="20">
        <v>0</v>
      </c>
      <c r="AO14" s="20">
        <v>0</v>
      </c>
      <c r="AP14" s="20">
        <v>0</v>
      </c>
      <c r="AQ14" s="20">
        <v>0</v>
      </c>
      <c r="AR14" s="20">
        <v>0</v>
      </c>
      <c r="AS14" s="20">
        <v>0</v>
      </c>
      <c r="AT14" s="20">
        <v>0</v>
      </c>
      <c r="AU14" s="20">
        <v>0</v>
      </c>
      <c r="AV14" s="20">
        <v>0</v>
      </c>
      <c r="AW14" s="20">
        <v>0</v>
      </c>
      <c r="AX14" s="20">
        <v>0</v>
      </c>
      <c r="AY14" s="20">
        <v>0</v>
      </c>
      <c r="AZ14" s="20">
        <v>0</v>
      </c>
      <c r="BA14" s="20">
        <v>0</v>
      </c>
      <c r="BB14" s="20">
        <v>0</v>
      </c>
      <c r="BC14" s="20">
        <v>0</v>
      </c>
      <c r="BD14" s="20">
        <v>0</v>
      </c>
      <c r="BE14" s="20">
        <v>0</v>
      </c>
      <c r="BF14" s="20">
        <v>0</v>
      </c>
      <c r="BG14" s="20">
        <v>0</v>
      </c>
      <c r="BH14" s="20">
        <v>0</v>
      </c>
      <c r="BI14" s="20">
        <v>0</v>
      </c>
      <c r="BJ14" s="20">
        <v>0</v>
      </c>
      <c r="BK14" s="20">
        <v>0</v>
      </c>
      <c r="BL14" s="20">
        <v>0</v>
      </c>
      <c r="BM14" s="20">
        <v>0</v>
      </c>
      <c r="BN14" s="20">
        <v>0</v>
      </c>
      <c r="BO14" s="20">
        <v>0</v>
      </c>
      <c r="BP14" s="20">
        <v>0</v>
      </c>
      <c r="BQ14" s="20">
        <v>0</v>
      </c>
      <c r="BR14" s="20">
        <v>0</v>
      </c>
      <c r="BS14" s="20">
        <v>0</v>
      </c>
      <c r="BT14" s="20">
        <v>0</v>
      </c>
      <c r="BU14" s="20">
        <v>0</v>
      </c>
      <c r="BV14" s="20">
        <v>0</v>
      </c>
      <c r="BW14" s="20">
        <v>0</v>
      </c>
      <c r="BX14" s="20">
        <v>0</v>
      </c>
      <c r="BY14" s="20">
        <v>0</v>
      </c>
      <c r="BZ14" s="20">
        <v>0</v>
      </c>
      <c r="CA14" s="20">
        <v>0</v>
      </c>
      <c r="CB14" s="20">
        <v>200.1</v>
      </c>
      <c r="CC14" s="21"/>
      <c r="CD14" s="21"/>
      <c r="CE14" s="20">
        <v>0</v>
      </c>
      <c r="CG14" s="20">
        <v>4.1900000000000004</v>
      </c>
      <c r="CH14" s="20">
        <v>4.1900000000000004</v>
      </c>
      <c r="CI14" s="20">
        <v>4.1900000000000004</v>
      </c>
      <c r="CJ14" s="20">
        <v>485</v>
      </c>
      <c r="CK14" s="20">
        <v>184</v>
      </c>
      <c r="CL14" s="20">
        <v>334.5</v>
      </c>
      <c r="CM14" s="20">
        <v>44.42</v>
      </c>
      <c r="CN14" s="20">
        <v>26.42</v>
      </c>
      <c r="CO14" s="20">
        <v>35.42</v>
      </c>
      <c r="CP14" s="20">
        <v>10</v>
      </c>
      <c r="CQ14" s="20">
        <v>0</v>
      </c>
    </row>
    <row r="15" spans="1:95" s="20" customFormat="1" ht="31.2" x14ac:dyDescent="0.3">
      <c r="A15" s="17" t="str">
        <f>"6/1"</f>
        <v>6/1</v>
      </c>
      <c r="B15" s="18" t="s">
        <v>21</v>
      </c>
      <c r="C15" s="19">
        <v>100</v>
      </c>
      <c r="D15" s="27">
        <v>1.53</v>
      </c>
      <c r="E15" s="27">
        <v>0</v>
      </c>
      <c r="F15" s="27">
        <v>5.96</v>
      </c>
      <c r="G15" s="27">
        <v>5.96</v>
      </c>
      <c r="H15" s="27">
        <v>9.32</v>
      </c>
      <c r="I15" s="31">
        <v>92.691829999999996</v>
      </c>
      <c r="J15" s="27">
        <v>0.75</v>
      </c>
      <c r="K15" s="27">
        <v>3.9</v>
      </c>
      <c r="L15" s="27">
        <v>0</v>
      </c>
      <c r="M15" s="27">
        <v>0</v>
      </c>
      <c r="N15" s="27">
        <v>7.37</v>
      </c>
      <c r="O15" s="27">
        <v>0.1</v>
      </c>
      <c r="P15" s="27">
        <v>1.85</v>
      </c>
      <c r="Q15" s="27">
        <v>0</v>
      </c>
      <c r="R15" s="27">
        <v>0</v>
      </c>
      <c r="S15" s="27">
        <v>0.27</v>
      </c>
      <c r="T15" s="27">
        <v>1.1599999999999999</v>
      </c>
      <c r="U15" s="27">
        <v>202.56</v>
      </c>
      <c r="V15" s="27">
        <v>251.99</v>
      </c>
      <c r="W15" s="27">
        <v>41.41</v>
      </c>
      <c r="X15" s="27">
        <v>17.829999999999998</v>
      </c>
      <c r="Y15" s="27">
        <v>31.89</v>
      </c>
      <c r="Z15" s="27">
        <v>0.56999999999999995</v>
      </c>
      <c r="AA15" s="27">
        <v>0</v>
      </c>
      <c r="AB15" s="27">
        <v>1896.3</v>
      </c>
      <c r="AC15" s="27">
        <v>322.25</v>
      </c>
      <c r="AD15" s="27">
        <v>2.78</v>
      </c>
      <c r="AE15" s="27">
        <v>0.03</v>
      </c>
      <c r="AF15" s="27">
        <v>0.04</v>
      </c>
      <c r="AG15" s="27">
        <v>0.67</v>
      </c>
      <c r="AH15" s="27">
        <v>0.85</v>
      </c>
      <c r="AI15" s="46">
        <v>33.86</v>
      </c>
      <c r="AJ15" s="38"/>
      <c r="AK15" s="50">
        <v>49.37</v>
      </c>
      <c r="AL15" s="20">
        <v>42.24</v>
      </c>
      <c r="AM15" s="20">
        <v>53.94</v>
      </c>
      <c r="AN15" s="20">
        <v>50.79</v>
      </c>
      <c r="AO15" s="20">
        <v>17.579999999999998</v>
      </c>
      <c r="AP15" s="20">
        <v>38.090000000000003</v>
      </c>
      <c r="AQ15" s="20">
        <v>8.6</v>
      </c>
      <c r="AR15" s="20">
        <v>46.02</v>
      </c>
      <c r="AS15" s="20">
        <v>59.71</v>
      </c>
      <c r="AT15" s="20">
        <v>68.900000000000006</v>
      </c>
      <c r="AU15" s="20">
        <v>147.59</v>
      </c>
      <c r="AV15" s="20">
        <v>22.78</v>
      </c>
      <c r="AW15" s="20">
        <v>39.090000000000003</v>
      </c>
      <c r="AX15" s="20">
        <v>238.97</v>
      </c>
      <c r="AY15" s="20">
        <v>0</v>
      </c>
      <c r="AZ15" s="20">
        <v>48.07</v>
      </c>
      <c r="BA15" s="20">
        <v>48.54</v>
      </c>
      <c r="BB15" s="20">
        <v>39.57</v>
      </c>
      <c r="BC15" s="20">
        <v>16.579999999999998</v>
      </c>
      <c r="BD15" s="20">
        <v>0</v>
      </c>
      <c r="BE15" s="20">
        <v>0</v>
      </c>
      <c r="BF15" s="20">
        <v>0</v>
      </c>
      <c r="BG15" s="20">
        <v>0</v>
      </c>
      <c r="BH15" s="20">
        <v>0</v>
      </c>
      <c r="BI15" s="20">
        <v>0</v>
      </c>
      <c r="BJ15" s="20">
        <v>0</v>
      </c>
      <c r="BK15" s="20">
        <v>0.36</v>
      </c>
      <c r="BL15" s="20">
        <v>0</v>
      </c>
      <c r="BM15" s="20">
        <v>0.24</v>
      </c>
      <c r="BN15" s="20">
        <v>0.02</v>
      </c>
      <c r="BO15" s="20">
        <v>0.04</v>
      </c>
      <c r="BP15" s="20">
        <v>0</v>
      </c>
      <c r="BQ15" s="20">
        <v>0</v>
      </c>
      <c r="BR15" s="20">
        <v>0</v>
      </c>
      <c r="BS15" s="20">
        <v>1.39</v>
      </c>
      <c r="BT15" s="20">
        <v>0</v>
      </c>
      <c r="BU15" s="20">
        <v>0</v>
      </c>
      <c r="BV15" s="20">
        <v>3.47</v>
      </c>
      <c r="BW15" s="20">
        <v>0</v>
      </c>
      <c r="BX15" s="20">
        <v>0</v>
      </c>
      <c r="BY15" s="20">
        <v>0</v>
      </c>
      <c r="BZ15" s="20">
        <v>0</v>
      </c>
      <c r="CA15" s="20">
        <v>0</v>
      </c>
      <c r="CB15" s="20">
        <v>81.89</v>
      </c>
      <c r="CC15" s="21"/>
      <c r="CD15" s="21"/>
      <c r="CE15" s="20">
        <v>316.05</v>
      </c>
      <c r="CG15" s="20">
        <v>27.1</v>
      </c>
      <c r="CH15" s="20">
        <v>12.42</v>
      </c>
      <c r="CI15" s="20">
        <v>19.760000000000002</v>
      </c>
      <c r="CJ15" s="20">
        <v>812.67</v>
      </c>
      <c r="CK15" s="20">
        <v>194.59</v>
      </c>
      <c r="CL15" s="20">
        <v>503.63</v>
      </c>
      <c r="CM15" s="20">
        <v>13.05</v>
      </c>
      <c r="CN15" s="20">
        <v>12.32</v>
      </c>
      <c r="CO15" s="20">
        <v>12.69</v>
      </c>
      <c r="CP15" s="20">
        <v>3</v>
      </c>
      <c r="CQ15" s="20">
        <v>0.5</v>
      </c>
    </row>
    <row r="16" spans="1:95" s="8" customFormat="1" x14ac:dyDescent="0.3">
      <c r="A16" s="13" t="str">
        <f>"4/9"</f>
        <v>4/9</v>
      </c>
      <c r="B16" s="14" t="s">
        <v>22</v>
      </c>
      <c r="C16" s="15">
        <v>220</v>
      </c>
      <c r="D16" s="28">
        <v>19.77</v>
      </c>
      <c r="E16" s="28">
        <v>16.29</v>
      </c>
      <c r="F16" s="28">
        <v>21.55</v>
      </c>
      <c r="G16" s="28">
        <v>7.82</v>
      </c>
      <c r="H16" s="28">
        <v>41.33</v>
      </c>
      <c r="I16" s="32">
        <v>437.587898</v>
      </c>
      <c r="J16" s="28">
        <v>5.77</v>
      </c>
      <c r="K16" s="28">
        <v>6.44</v>
      </c>
      <c r="L16" s="28">
        <v>0</v>
      </c>
      <c r="M16" s="28">
        <v>0</v>
      </c>
      <c r="N16" s="28">
        <v>1.97</v>
      </c>
      <c r="O16" s="28">
        <v>37.24</v>
      </c>
      <c r="P16" s="28">
        <v>2.12</v>
      </c>
      <c r="Q16" s="28">
        <v>0</v>
      </c>
      <c r="R16" s="28">
        <v>0</v>
      </c>
      <c r="S16" s="28">
        <v>0.06</v>
      </c>
      <c r="T16" s="28">
        <v>1.81</v>
      </c>
      <c r="U16" s="28">
        <v>149.4</v>
      </c>
      <c r="V16" s="28">
        <v>157.04</v>
      </c>
      <c r="W16" s="28">
        <v>22.36</v>
      </c>
      <c r="X16" s="28">
        <v>37.130000000000003</v>
      </c>
      <c r="Y16" s="28">
        <v>177.49</v>
      </c>
      <c r="Z16" s="28">
        <v>1.82</v>
      </c>
      <c r="AA16" s="28">
        <v>34.799999999999997</v>
      </c>
      <c r="AB16" s="28">
        <v>1461.94</v>
      </c>
      <c r="AC16" s="28">
        <v>313.60000000000002</v>
      </c>
      <c r="AD16" s="28">
        <v>5.13</v>
      </c>
      <c r="AE16" s="28">
        <v>7.0000000000000007E-2</v>
      </c>
      <c r="AF16" s="28">
        <v>0.11</v>
      </c>
      <c r="AG16" s="28">
        <v>6.89</v>
      </c>
      <c r="AH16" s="28">
        <v>14.3</v>
      </c>
      <c r="AI16" s="47">
        <v>1.02</v>
      </c>
      <c r="AJ16" s="38"/>
      <c r="AK16" s="48">
        <v>982.5</v>
      </c>
      <c r="AL16" s="8">
        <v>775.61</v>
      </c>
      <c r="AM16" s="8">
        <v>1553.28</v>
      </c>
      <c r="AN16" s="8">
        <v>1538.51</v>
      </c>
      <c r="AO16" s="8">
        <v>496</v>
      </c>
      <c r="AP16" s="8">
        <v>878.92</v>
      </c>
      <c r="AQ16" s="8">
        <v>309.02999999999997</v>
      </c>
      <c r="AR16" s="8">
        <v>839.19</v>
      </c>
      <c r="AS16" s="8">
        <v>1217.1600000000001</v>
      </c>
      <c r="AT16" s="8">
        <v>1335.08</v>
      </c>
      <c r="AU16" s="8">
        <v>1722.44</v>
      </c>
      <c r="AV16" s="8">
        <v>514.58000000000004</v>
      </c>
      <c r="AW16" s="8">
        <v>1379.83</v>
      </c>
      <c r="AX16" s="8">
        <v>2886.73</v>
      </c>
      <c r="AY16" s="8">
        <v>135.13999999999999</v>
      </c>
      <c r="AZ16" s="8">
        <v>939.74</v>
      </c>
      <c r="BA16" s="8">
        <v>923.96</v>
      </c>
      <c r="BB16" s="8">
        <v>708.85</v>
      </c>
      <c r="BC16" s="8">
        <v>264.70999999999998</v>
      </c>
      <c r="BD16" s="8">
        <v>0</v>
      </c>
      <c r="BE16" s="8">
        <v>0</v>
      </c>
      <c r="BF16" s="8">
        <v>0</v>
      </c>
      <c r="BG16" s="8">
        <v>0</v>
      </c>
      <c r="BH16" s="8">
        <v>0</v>
      </c>
      <c r="BI16" s="8">
        <v>0</v>
      </c>
      <c r="BJ16" s="8">
        <v>0</v>
      </c>
      <c r="BK16" s="8">
        <v>0.53</v>
      </c>
      <c r="BL16" s="8">
        <v>0</v>
      </c>
      <c r="BM16" s="8">
        <v>0.32</v>
      </c>
      <c r="BN16" s="8">
        <v>0.02</v>
      </c>
      <c r="BO16" s="8">
        <v>0.05</v>
      </c>
      <c r="BP16" s="8">
        <v>0</v>
      </c>
      <c r="BQ16" s="8">
        <v>0</v>
      </c>
      <c r="BR16" s="8">
        <v>0</v>
      </c>
      <c r="BS16" s="8">
        <v>1.88</v>
      </c>
      <c r="BT16" s="8">
        <v>0</v>
      </c>
      <c r="BU16" s="8">
        <v>0</v>
      </c>
      <c r="BV16" s="8">
        <v>4.46</v>
      </c>
      <c r="BW16" s="8">
        <v>0</v>
      </c>
      <c r="BX16" s="8">
        <v>0</v>
      </c>
      <c r="BY16" s="8">
        <v>0</v>
      </c>
      <c r="BZ16" s="8">
        <v>0</v>
      </c>
      <c r="CA16" s="8">
        <v>0</v>
      </c>
      <c r="CB16" s="8">
        <v>194.17</v>
      </c>
      <c r="CC16" s="16"/>
      <c r="CD16" s="16"/>
      <c r="CE16" s="8">
        <v>278.45999999999998</v>
      </c>
      <c r="CG16" s="8">
        <v>26.84</v>
      </c>
      <c r="CH16" s="8">
        <v>13.56</v>
      </c>
      <c r="CI16" s="8">
        <v>20.2</v>
      </c>
      <c r="CJ16" s="8">
        <v>5252.87</v>
      </c>
      <c r="CK16" s="8">
        <v>3022.59</v>
      </c>
      <c r="CL16" s="8">
        <v>4137.7299999999996</v>
      </c>
      <c r="CM16" s="8">
        <v>27.27</v>
      </c>
      <c r="CN16" s="8">
        <v>17.329999999999998</v>
      </c>
      <c r="CO16" s="8">
        <v>22.3</v>
      </c>
      <c r="CP16" s="8">
        <v>0</v>
      </c>
      <c r="CQ16" s="8">
        <v>0.88</v>
      </c>
    </row>
    <row r="17" spans="1:95" s="9" customFormat="1" x14ac:dyDescent="0.3">
      <c r="A17" s="22"/>
      <c r="B17" s="23" t="s">
        <v>58</v>
      </c>
      <c r="C17" s="24">
        <f>SUM(C12:C16)</f>
        <v>580</v>
      </c>
      <c r="D17" s="29">
        <f t="shared" ref="D17:AI17" si="0">SUM(D12:D16)</f>
        <v>25.13</v>
      </c>
      <c r="E17" s="29">
        <f t="shared" si="0"/>
        <v>16.29</v>
      </c>
      <c r="F17" s="29">
        <f t="shared" si="0"/>
        <v>28.1</v>
      </c>
      <c r="G17" s="29">
        <f t="shared" si="0"/>
        <v>14.39</v>
      </c>
      <c r="H17" s="29">
        <f t="shared" si="0"/>
        <v>84.15</v>
      </c>
      <c r="I17" s="33">
        <f t="shared" si="0"/>
        <v>680.37782799999991</v>
      </c>
      <c r="J17" s="29">
        <f t="shared" si="0"/>
        <v>6.58</v>
      </c>
      <c r="K17" s="29">
        <f t="shared" si="0"/>
        <v>10.34</v>
      </c>
      <c r="L17" s="29">
        <f t="shared" si="0"/>
        <v>0</v>
      </c>
      <c r="M17" s="29">
        <f t="shared" si="0"/>
        <v>0</v>
      </c>
      <c r="N17" s="29">
        <f t="shared" si="0"/>
        <v>19.849999999999998</v>
      </c>
      <c r="O17" s="29">
        <f t="shared" si="0"/>
        <v>57.680000000000007</v>
      </c>
      <c r="P17" s="29">
        <f t="shared" si="0"/>
        <v>6.62</v>
      </c>
      <c r="Q17" s="29">
        <f t="shared" si="0"/>
        <v>0</v>
      </c>
      <c r="R17" s="29">
        <f t="shared" si="0"/>
        <v>0</v>
      </c>
      <c r="S17" s="29">
        <f t="shared" si="0"/>
        <v>0.63000000000000012</v>
      </c>
      <c r="T17" s="29">
        <f t="shared" si="0"/>
        <v>4.33</v>
      </c>
      <c r="U17" s="29">
        <f t="shared" si="0"/>
        <v>535.05999999999995</v>
      </c>
      <c r="V17" s="29">
        <f t="shared" si="0"/>
        <v>482.83000000000004</v>
      </c>
      <c r="W17" s="29">
        <f t="shared" si="0"/>
        <v>74.56</v>
      </c>
      <c r="X17" s="29">
        <f t="shared" si="0"/>
        <v>69.06</v>
      </c>
      <c r="Y17" s="29">
        <f t="shared" si="0"/>
        <v>256.77999999999997</v>
      </c>
      <c r="Z17" s="29">
        <f t="shared" si="0"/>
        <v>3.59</v>
      </c>
      <c r="AA17" s="29">
        <f t="shared" si="0"/>
        <v>34.799999999999997</v>
      </c>
      <c r="AB17" s="29">
        <f t="shared" si="0"/>
        <v>3359.74</v>
      </c>
      <c r="AC17" s="29">
        <f t="shared" si="0"/>
        <v>636.15000000000009</v>
      </c>
      <c r="AD17" s="29">
        <f t="shared" si="0"/>
        <v>8.33</v>
      </c>
      <c r="AE17" s="29">
        <f t="shared" si="0"/>
        <v>0.15000000000000002</v>
      </c>
      <c r="AF17" s="29">
        <f t="shared" si="0"/>
        <v>0.16999999999999998</v>
      </c>
      <c r="AG17" s="29">
        <f t="shared" si="0"/>
        <v>7.77</v>
      </c>
      <c r="AH17" s="29">
        <f t="shared" si="0"/>
        <v>15.75</v>
      </c>
      <c r="AI17" s="29">
        <f t="shared" si="0"/>
        <v>34.880000000000003</v>
      </c>
      <c r="AJ17" s="52"/>
      <c r="AK17" s="9">
        <v>1224.26</v>
      </c>
      <c r="AL17" s="9">
        <v>991.95</v>
      </c>
      <c r="AM17" s="9">
        <v>1888.01</v>
      </c>
      <c r="AN17" s="9">
        <v>1706.84</v>
      </c>
      <c r="AO17" s="9">
        <v>571.5</v>
      </c>
      <c r="AP17" s="9">
        <v>1036.45</v>
      </c>
      <c r="AQ17" s="9">
        <v>364.34</v>
      </c>
      <c r="AR17" s="9">
        <v>1105.0899999999999</v>
      </c>
      <c r="AS17" s="9">
        <v>1433.31</v>
      </c>
      <c r="AT17" s="9">
        <v>1585.24</v>
      </c>
      <c r="AU17" s="9">
        <v>2086.75</v>
      </c>
      <c r="AV17" s="9">
        <v>615.27</v>
      </c>
      <c r="AW17" s="9">
        <v>1583.96</v>
      </c>
      <c r="AX17" s="9">
        <v>4195.79</v>
      </c>
      <c r="AY17" s="9">
        <v>135.13999999999999</v>
      </c>
      <c r="AZ17" s="9">
        <v>1341.88</v>
      </c>
      <c r="BA17" s="9">
        <v>1145.1400000000001</v>
      </c>
      <c r="BB17" s="9">
        <v>859.06</v>
      </c>
      <c r="BC17" s="9">
        <v>365.19</v>
      </c>
      <c r="BD17" s="9">
        <v>0</v>
      </c>
      <c r="BE17" s="9">
        <v>0</v>
      </c>
      <c r="BF17" s="9">
        <v>0</v>
      </c>
      <c r="BG17" s="9">
        <v>0</v>
      </c>
      <c r="BH17" s="9">
        <v>0</v>
      </c>
      <c r="BI17" s="9">
        <v>0</v>
      </c>
      <c r="BJ17" s="9">
        <v>0</v>
      </c>
      <c r="BK17" s="9">
        <v>0.96</v>
      </c>
      <c r="BL17" s="9">
        <v>0</v>
      </c>
      <c r="BM17" s="9">
        <v>0.56999999999999995</v>
      </c>
      <c r="BN17" s="9">
        <v>0.05</v>
      </c>
      <c r="BO17" s="9">
        <v>0.09</v>
      </c>
      <c r="BP17" s="9">
        <v>0</v>
      </c>
      <c r="BQ17" s="9">
        <v>0</v>
      </c>
      <c r="BR17" s="9">
        <v>0.01</v>
      </c>
      <c r="BS17" s="9">
        <v>3.33</v>
      </c>
      <c r="BT17" s="9">
        <v>0</v>
      </c>
      <c r="BU17" s="9">
        <v>0</v>
      </c>
      <c r="BV17" s="9">
        <v>8.15</v>
      </c>
      <c r="BW17" s="9">
        <v>0.03</v>
      </c>
      <c r="BX17" s="9">
        <v>0</v>
      </c>
      <c r="BY17" s="9">
        <v>0</v>
      </c>
      <c r="BZ17" s="9">
        <v>0</v>
      </c>
      <c r="CA17" s="9">
        <v>0</v>
      </c>
      <c r="CB17" s="9">
        <v>501.98</v>
      </c>
      <c r="CC17" s="7"/>
      <c r="CD17" s="7" t="e">
        <f>$I$17/#REF!*100</f>
        <v>#REF!</v>
      </c>
      <c r="CE17" s="9">
        <v>594.76</v>
      </c>
      <c r="CG17" s="9">
        <v>60.12</v>
      </c>
      <c r="CH17" s="9">
        <v>32.17</v>
      </c>
      <c r="CI17" s="9">
        <v>46.15</v>
      </c>
      <c r="CJ17" s="9">
        <v>7880.53</v>
      </c>
      <c r="CK17" s="9">
        <v>3913.58</v>
      </c>
      <c r="CL17" s="9">
        <v>5897.05</v>
      </c>
      <c r="CM17" s="9">
        <v>96.14</v>
      </c>
      <c r="CN17" s="9">
        <v>66.83</v>
      </c>
      <c r="CO17" s="9">
        <v>81.48</v>
      </c>
      <c r="CP17" s="9">
        <v>13</v>
      </c>
      <c r="CQ17" s="9">
        <v>1.38</v>
      </c>
    </row>
    <row r="18" spans="1:95" x14ac:dyDescent="0.3">
      <c r="AJ18" s="38"/>
    </row>
    <row r="19" spans="1:95" x14ac:dyDescent="0.3">
      <c r="B19" s="40" t="s">
        <v>47</v>
      </c>
      <c r="AJ19" s="38"/>
    </row>
    <row r="20" spans="1:95" x14ac:dyDescent="0.3">
      <c r="B20" s="12" t="s">
        <v>59</v>
      </c>
      <c r="AJ20" s="38"/>
    </row>
    <row r="21" spans="1:95" s="20" customFormat="1" x14ac:dyDescent="0.3">
      <c r="A21" s="17" t="str">
        <f>"-"</f>
        <v>-</v>
      </c>
      <c r="B21" s="18" t="s">
        <v>18</v>
      </c>
      <c r="C21" s="19">
        <v>30</v>
      </c>
      <c r="D21" s="27">
        <v>1.83</v>
      </c>
      <c r="E21" s="27">
        <v>0</v>
      </c>
      <c r="F21" s="27">
        <v>0.18</v>
      </c>
      <c r="G21" s="27">
        <v>0.2</v>
      </c>
      <c r="H21" s="27">
        <v>11.07</v>
      </c>
      <c r="I21" s="31">
        <v>54.046799999999998</v>
      </c>
      <c r="J21" s="27">
        <v>0</v>
      </c>
      <c r="K21" s="27">
        <v>0</v>
      </c>
      <c r="L21" s="27">
        <v>0</v>
      </c>
      <c r="M21" s="27">
        <v>0</v>
      </c>
      <c r="N21" s="27">
        <v>0.33</v>
      </c>
      <c r="O21" s="27">
        <v>10.68</v>
      </c>
      <c r="P21" s="27">
        <v>0.06</v>
      </c>
      <c r="Q21" s="27">
        <v>0</v>
      </c>
      <c r="R21" s="27">
        <v>0</v>
      </c>
      <c r="S21" s="27">
        <v>0</v>
      </c>
      <c r="T21" s="27">
        <v>0.54</v>
      </c>
      <c r="U21" s="27">
        <v>0</v>
      </c>
      <c r="V21" s="27">
        <v>0</v>
      </c>
      <c r="W21" s="27">
        <v>0</v>
      </c>
      <c r="X21" s="27">
        <v>0</v>
      </c>
      <c r="Y21" s="27">
        <v>0</v>
      </c>
      <c r="Z21" s="27">
        <v>0</v>
      </c>
      <c r="AA21" s="27">
        <v>0</v>
      </c>
      <c r="AB21" s="27">
        <v>0</v>
      </c>
      <c r="AC21" s="27">
        <v>0</v>
      </c>
      <c r="AD21" s="27">
        <v>0</v>
      </c>
      <c r="AE21" s="27">
        <v>0</v>
      </c>
      <c r="AF21" s="27">
        <v>0</v>
      </c>
      <c r="AG21" s="27">
        <v>0</v>
      </c>
      <c r="AH21" s="27">
        <v>0</v>
      </c>
      <c r="AI21" s="46">
        <v>0</v>
      </c>
      <c r="AJ21" s="51"/>
      <c r="AK21" s="49">
        <v>95.79</v>
      </c>
      <c r="AL21" s="42">
        <v>99.7</v>
      </c>
      <c r="AM21" s="42">
        <v>152.69</v>
      </c>
      <c r="AN21" s="42">
        <v>50.63</v>
      </c>
      <c r="AO21" s="42">
        <v>30.02</v>
      </c>
      <c r="AP21" s="42">
        <v>60.03</v>
      </c>
      <c r="AQ21" s="42">
        <v>22.71</v>
      </c>
      <c r="AR21" s="42">
        <v>108.58</v>
      </c>
      <c r="AS21" s="42">
        <v>67.34</v>
      </c>
      <c r="AT21" s="42">
        <v>93.96</v>
      </c>
      <c r="AU21" s="42">
        <v>77.52</v>
      </c>
      <c r="AV21" s="42">
        <v>40.72</v>
      </c>
      <c r="AW21" s="42">
        <v>72.040000000000006</v>
      </c>
      <c r="AX21" s="42">
        <v>602.39</v>
      </c>
      <c r="AY21" s="42">
        <v>0</v>
      </c>
      <c r="AZ21" s="42">
        <v>196.27</v>
      </c>
      <c r="BA21" s="42">
        <v>85.35</v>
      </c>
      <c r="BB21" s="42">
        <v>56.64</v>
      </c>
      <c r="BC21" s="42">
        <v>44.89</v>
      </c>
      <c r="BD21" s="42">
        <v>0</v>
      </c>
      <c r="BE21" s="42">
        <v>0</v>
      </c>
      <c r="BF21" s="42">
        <v>0</v>
      </c>
      <c r="BG21" s="42">
        <v>0</v>
      </c>
      <c r="BH21" s="42">
        <v>0</v>
      </c>
      <c r="BI21" s="42">
        <v>0</v>
      </c>
      <c r="BJ21" s="42">
        <v>0</v>
      </c>
      <c r="BK21" s="42">
        <v>0.02</v>
      </c>
      <c r="BL21" s="42">
        <v>0</v>
      </c>
      <c r="BM21" s="42">
        <v>0</v>
      </c>
      <c r="BN21" s="42">
        <v>0</v>
      </c>
      <c r="BO21" s="42">
        <v>0</v>
      </c>
      <c r="BP21" s="42">
        <v>0</v>
      </c>
      <c r="BQ21" s="42">
        <v>0</v>
      </c>
      <c r="BR21" s="42">
        <v>0</v>
      </c>
      <c r="BS21" s="42">
        <v>0.02</v>
      </c>
      <c r="BT21" s="42">
        <v>0</v>
      </c>
      <c r="BU21" s="42">
        <v>0</v>
      </c>
      <c r="BV21" s="42">
        <v>0.08</v>
      </c>
      <c r="BW21" s="42">
        <v>0</v>
      </c>
      <c r="BX21" s="42">
        <v>0</v>
      </c>
      <c r="BY21" s="42">
        <v>0</v>
      </c>
      <c r="BZ21" s="42">
        <v>0</v>
      </c>
      <c r="CA21" s="42">
        <v>0</v>
      </c>
      <c r="CB21" s="42">
        <v>11.73</v>
      </c>
      <c r="CC21" s="42"/>
      <c r="CD21" s="42"/>
      <c r="CE21" s="42">
        <v>0</v>
      </c>
      <c r="CF21" s="42"/>
      <c r="CG21" s="42">
        <v>0</v>
      </c>
      <c r="CH21" s="42">
        <v>0</v>
      </c>
      <c r="CI21" s="42">
        <v>0</v>
      </c>
      <c r="CJ21" s="42">
        <v>570</v>
      </c>
      <c r="CK21" s="42">
        <v>219.6</v>
      </c>
      <c r="CL21" s="42">
        <v>394.8</v>
      </c>
      <c r="CM21" s="42">
        <v>4.5599999999999996</v>
      </c>
      <c r="CN21" s="42">
        <v>4.5599999999999996</v>
      </c>
      <c r="CO21" s="42">
        <v>4.5599999999999996</v>
      </c>
      <c r="CP21" s="42">
        <v>0</v>
      </c>
      <c r="CQ21" s="42">
        <v>0</v>
      </c>
    </row>
    <row r="22" spans="1:95" s="20" customFormat="1" x14ac:dyDescent="0.3">
      <c r="A22" s="17" t="str">
        <f>"-"</f>
        <v>-</v>
      </c>
      <c r="B22" s="18" t="s">
        <v>19</v>
      </c>
      <c r="C22" s="19">
        <v>30</v>
      </c>
      <c r="D22" s="27">
        <v>1.8</v>
      </c>
      <c r="E22" s="27">
        <v>0</v>
      </c>
      <c r="F22" s="27">
        <v>0.36</v>
      </c>
      <c r="G22" s="27">
        <v>0.36</v>
      </c>
      <c r="H22" s="27">
        <v>12.51</v>
      </c>
      <c r="I22" s="31">
        <v>57.293999999999997</v>
      </c>
      <c r="J22" s="27">
        <v>0.06</v>
      </c>
      <c r="K22" s="27">
        <v>0</v>
      </c>
      <c r="L22" s="27">
        <v>0</v>
      </c>
      <c r="M22" s="27">
        <v>0</v>
      </c>
      <c r="N22" s="27">
        <v>0.36</v>
      </c>
      <c r="O22" s="27">
        <v>9.66</v>
      </c>
      <c r="P22" s="27">
        <v>2.4900000000000002</v>
      </c>
      <c r="Q22" s="27">
        <v>0</v>
      </c>
      <c r="R22" s="27">
        <v>0</v>
      </c>
      <c r="S22" s="27">
        <v>0.3</v>
      </c>
      <c r="T22" s="27">
        <v>0.75</v>
      </c>
      <c r="U22" s="27">
        <v>183</v>
      </c>
      <c r="V22" s="27">
        <v>73.5</v>
      </c>
      <c r="W22" s="27">
        <v>10.5</v>
      </c>
      <c r="X22" s="27">
        <v>14.1</v>
      </c>
      <c r="Y22" s="27">
        <v>47.4</v>
      </c>
      <c r="Z22" s="27">
        <v>1.17</v>
      </c>
      <c r="AA22" s="27">
        <v>0</v>
      </c>
      <c r="AB22" s="27">
        <v>1.5</v>
      </c>
      <c r="AC22" s="27">
        <v>0.3</v>
      </c>
      <c r="AD22" s="27">
        <v>0.42</v>
      </c>
      <c r="AE22" s="27">
        <v>0.05</v>
      </c>
      <c r="AF22" s="27">
        <v>0.02</v>
      </c>
      <c r="AG22" s="27">
        <v>0.21</v>
      </c>
      <c r="AH22" s="27">
        <v>0.6</v>
      </c>
      <c r="AI22" s="46">
        <v>0</v>
      </c>
      <c r="AJ22" s="51"/>
      <c r="AK22" s="49">
        <v>96.6</v>
      </c>
      <c r="AL22" s="42">
        <v>74.400000000000006</v>
      </c>
      <c r="AM22" s="42">
        <v>128.1</v>
      </c>
      <c r="AN22" s="42">
        <v>66.900000000000006</v>
      </c>
      <c r="AO22" s="42">
        <v>27.9</v>
      </c>
      <c r="AP22" s="42">
        <v>59.4</v>
      </c>
      <c r="AQ22" s="42">
        <v>24</v>
      </c>
      <c r="AR22" s="42">
        <v>111.3</v>
      </c>
      <c r="AS22" s="42">
        <v>89.1</v>
      </c>
      <c r="AT22" s="42">
        <v>87.3</v>
      </c>
      <c r="AU22" s="42">
        <v>139.19999999999999</v>
      </c>
      <c r="AV22" s="42">
        <v>37.200000000000003</v>
      </c>
      <c r="AW22" s="42">
        <v>93</v>
      </c>
      <c r="AX22" s="42">
        <v>467.7</v>
      </c>
      <c r="AY22" s="42">
        <v>0</v>
      </c>
      <c r="AZ22" s="42">
        <v>157.80000000000001</v>
      </c>
      <c r="BA22" s="42">
        <v>87.3</v>
      </c>
      <c r="BB22" s="42">
        <v>54</v>
      </c>
      <c r="BC22" s="42">
        <v>39</v>
      </c>
      <c r="BD22" s="42">
        <v>0</v>
      </c>
      <c r="BE22" s="42">
        <v>0</v>
      </c>
      <c r="BF22" s="42">
        <v>0</v>
      </c>
      <c r="BG22" s="42">
        <v>0</v>
      </c>
      <c r="BH22" s="42">
        <v>0</v>
      </c>
      <c r="BI22" s="42">
        <v>0</v>
      </c>
      <c r="BJ22" s="42">
        <v>0</v>
      </c>
      <c r="BK22" s="42">
        <v>0.04</v>
      </c>
      <c r="BL22" s="42">
        <v>0</v>
      </c>
      <c r="BM22" s="42">
        <v>0</v>
      </c>
      <c r="BN22" s="42">
        <v>0.01</v>
      </c>
      <c r="BO22" s="42">
        <v>0</v>
      </c>
      <c r="BP22" s="42">
        <v>0</v>
      </c>
      <c r="BQ22" s="42">
        <v>0</v>
      </c>
      <c r="BR22" s="42">
        <v>0</v>
      </c>
      <c r="BS22" s="42">
        <v>0.03</v>
      </c>
      <c r="BT22" s="42">
        <v>0</v>
      </c>
      <c r="BU22" s="42">
        <v>0</v>
      </c>
      <c r="BV22" s="42">
        <v>0.14000000000000001</v>
      </c>
      <c r="BW22" s="42">
        <v>0.02</v>
      </c>
      <c r="BX22" s="42">
        <v>0</v>
      </c>
      <c r="BY22" s="42">
        <v>0</v>
      </c>
      <c r="BZ22" s="42">
        <v>0</v>
      </c>
      <c r="CA22" s="42">
        <v>0</v>
      </c>
      <c r="CB22" s="42">
        <v>14.1</v>
      </c>
      <c r="CC22" s="42"/>
      <c r="CD22" s="42"/>
      <c r="CE22" s="42">
        <v>0.25</v>
      </c>
      <c r="CF22" s="42"/>
      <c r="CG22" s="42">
        <v>3</v>
      </c>
      <c r="CH22" s="42">
        <v>3</v>
      </c>
      <c r="CI22" s="42">
        <v>3</v>
      </c>
      <c r="CJ22" s="42">
        <v>570</v>
      </c>
      <c r="CK22" s="42">
        <v>219.6</v>
      </c>
      <c r="CL22" s="42">
        <v>394.8</v>
      </c>
      <c r="CM22" s="42">
        <v>5.7</v>
      </c>
      <c r="CN22" s="42">
        <v>4.74</v>
      </c>
      <c r="CO22" s="42">
        <v>5.22</v>
      </c>
      <c r="CP22" s="42">
        <v>0</v>
      </c>
      <c r="CQ22" s="42">
        <v>0</v>
      </c>
    </row>
    <row r="23" spans="1:95" s="20" customFormat="1" x14ac:dyDescent="0.3">
      <c r="A23" s="17" t="str">
        <f>"3/10"</f>
        <v>3/10</v>
      </c>
      <c r="B23" s="18" t="s">
        <v>23</v>
      </c>
      <c r="C23" s="19">
        <v>200</v>
      </c>
      <c r="D23" s="27">
        <v>0.16</v>
      </c>
      <c r="E23" s="27">
        <v>0</v>
      </c>
      <c r="F23" s="27">
        <v>0.16</v>
      </c>
      <c r="G23" s="27">
        <v>0.16</v>
      </c>
      <c r="H23" s="27">
        <v>19.190000000000001</v>
      </c>
      <c r="I23" s="31">
        <v>74.767479999999992</v>
      </c>
      <c r="J23" s="27">
        <v>0.04</v>
      </c>
      <c r="K23" s="27">
        <v>0</v>
      </c>
      <c r="L23" s="27">
        <v>0</v>
      </c>
      <c r="M23" s="27">
        <v>0</v>
      </c>
      <c r="N23" s="27">
        <v>18.2</v>
      </c>
      <c r="O23" s="27">
        <v>0.3</v>
      </c>
      <c r="P23" s="27">
        <v>0.68</v>
      </c>
      <c r="Q23" s="27">
        <v>0</v>
      </c>
      <c r="R23" s="27">
        <v>0</v>
      </c>
      <c r="S23" s="27">
        <v>0.32</v>
      </c>
      <c r="T23" s="27">
        <v>0.22</v>
      </c>
      <c r="U23" s="27">
        <v>10.44</v>
      </c>
      <c r="V23" s="27">
        <v>110.53</v>
      </c>
      <c r="W23" s="27">
        <v>6.64</v>
      </c>
      <c r="X23" s="27">
        <v>3.42</v>
      </c>
      <c r="Y23" s="27">
        <v>4.09</v>
      </c>
      <c r="Z23" s="27">
        <v>0.9</v>
      </c>
      <c r="AA23" s="27">
        <v>0</v>
      </c>
      <c r="AB23" s="27">
        <v>10.8</v>
      </c>
      <c r="AC23" s="27">
        <v>2</v>
      </c>
      <c r="AD23" s="27">
        <v>0.08</v>
      </c>
      <c r="AE23" s="27">
        <v>0.01</v>
      </c>
      <c r="AF23" s="27">
        <v>0.01</v>
      </c>
      <c r="AG23" s="27">
        <v>0.1</v>
      </c>
      <c r="AH23" s="27">
        <v>0.16</v>
      </c>
      <c r="AI23" s="46">
        <v>1.6</v>
      </c>
      <c r="AJ23" s="38"/>
      <c r="AK23" s="50">
        <v>4.7</v>
      </c>
      <c r="AL23" s="20">
        <v>5.0999999999999996</v>
      </c>
      <c r="AM23" s="20">
        <v>7.45</v>
      </c>
      <c r="AN23" s="20">
        <v>7.06</v>
      </c>
      <c r="AO23" s="20">
        <v>1.18</v>
      </c>
      <c r="AP23" s="20">
        <v>4.3099999999999996</v>
      </c>
      <c r="AQ23" s="20">
        <v>1.18</v>
      </c>
      <c r="AR23" s="20">
        <v>3.53</v>
      </c>
      <c r="AS23" s="20">
        <v>6.66</v>
      </c>
      <c r="AT23" s="20">
        <v>3.92</v>
      </c>
      <c r="AU23" s="20">
        <v>30.58</v>
      </c>
      <c r="AV23" s="20">
        <v>2.74</v>
      </c>
      <c r="AW23" s="20">
        <v>5.49</v>
      </c>
      <c r="AX23" s="20">
        <v>16.46</v>
      </c>
      <c r="AY23" s="20">
        <v>0</v>
      </c>
      <c r="AZ23" s="20">
        <v>5.0999999999999996</v>
      </c>
      <c r="BA23" s="20">
        <v>6.27</v>
      </c>
      <c r="BB23" s="20">
        <v>2.35</v>
      </c>
      <c r="BC23" s="20">
        <v>1.96</v>
      </c>
      <c r="BD23" s="20">
        <v>0</v>
      </c>
      <c r="BE23" s="20">
        <v>0</v>
      </c>
      <c r="BF23" s="20">
        <v>0</v>
      </c>
      <c r="BG23" s="20">
        <v>0</v>
      </c>
      <c r="BH23" s="20">
        <v>0</v>
      </c>
      <c r="BI23" s="20">
        <v>0</v>
      </c>
      <c r="BJ23" s="20">
        <v>0</v>
      </c>
      <c r="BK23" s="20">
        <v>0</v>
      </c>
      <c r="BL23" s="20">
        <v>0</v>
      </c>
      <c r="BM23" s="20">
        <v>0</v>
      </c>
      <c r="BN23" s="20">
        <v>0</v>
      </c>
      <c r="BO23" s="20">
        <v>0</v>
      </c>
      <c r="BP23" s="20">
        <v>0</v>
      </c>
      <c r="BQ23" s="20">
        <v>0</v>
      </c>
      <c r="BR23" s="20">
        <v>0</v>
      </c>
      <c r="BS23" s="20">
        <v>0</v>
      </c>
      <c r="BT23" s="20">
        <v>0</v>
      </c>
      <c r="BU23" s="20">
        <v>0</v>
      </c>
      <c r="BV23" s="20">
        <v>0</v>
      </c>
      <c r="BW23" s="20">
        <v>0</v>
      </c>
      <c r="BX23" s="20">
        <v>0</v>
      </c>
      <c r="BY23" s="20">
        <v>0</v>
      </c>
      <c r="BZ23" s="20">
        <v>0</v>
      </c>
      <c r="CA23" s="20">
        <v>0</v>
      </c>
      <c r="CB23" s="20">
        <v>244.54</v>
      </c>
      <c r="CC23" s="21"/>
      <c r="CD23" s="21"/>
      <c r="CE23" s="20">
        <v>1.8</v>
      </c>
      <c r="CG23" s="20">
        <v>5</v>
      </c>
      <c r="CH23" s="20">
        <v>5</v>
      </c>
      <c r="CI23" s="20">
        <v>5</v>
      </c>
      <c r="CJ23" s="20">
        <v>480</v>
      </c>
      <c r="CK23" s="20">
        <v>232.2</v>
      </c>
      <c r="CL23" s="20">
        <v>356.1</v>
      </c>
      <c r="CM23" s="20">
        <v>45.78</v>
      </c>
      <c r="CN23" s="20">
        <v>26.88</v>
      </c>
      <c r="CO23" s="20">
        <v>36.33</v>
      </c>
      <c r="CP23" s="20">
        <v>15</v>
      </c>
      <c r="CQ23" s="20">
        <v>0</v>
      </c>
    </row>
    <row r="24" spans="1:95" s="20" customFormat="1" ht="31.2" x14ac:dyDescent="0.3">
      <c r="A24" s="17" t="str">
        <f>"16/1"</f>
        <v>16/1</v>
      </c>
      <c r="B24" s="18" t="s">
        <v>24</v>
      </c>
      <c r="C24" s="19">
        <v>100</v>
      </c>
      <c r="D24" s="27">
        <v>1.17</v>
      </c>
      <c r="E24" s="27">
        <v>0</v>
      </c>
      <c r="F24" s="27">
        <v>5.96</v>
      </c>
      <c r="G24" s="27">
        <v>5.96</v>
      </c>
      <c r="H24" s="27">
        <v>11.32</v>
      </c>
      <c r="I24" s="31">
        <v>98.34966399999999</v>
      </c>
      <c r="J24" s="27">
        <v>0.75</v>
      </c>
      <c r="K24" s="27">
        <v>3.9</v>
      </c>
      <c r="L24" s="27">
        <v>0</v>
      </c>
      <c r="M24" s="27">
        <v>0</v>
      </c>
      <c r="N24" s="27">
        <v>8.9700000000000006</v>
      </c>
      <c r="O24" s="27">
        <v>0.18</v>
      </c>
      <c r="P24" s="27">
        <v>2.16</v>
      </c>
      <c r="Q24" s="27">
        <v>0</v>
      </c>
      <c r="R24" s="27">
        <v>0</v>
      </c>
      <c r="S24" s="27">
        <v>0.27</v>
      </c>
      <c r="T24" s="27">
        <v>0.9</v>
      </c>
      <c r="U24" s="27">
        <v>18.96</v>
      </c>
      <c r="V24" s="27">
        <v>180.41</v>
      </c>
      <c r="W24" s="27">
        <v>24.43</v>
      </c>
      <c r="X24" s="27">
        <v>34.26</v>
      </c>
      <c r="Y24" s="27">
        <v>49.71</v>
      </c>
      <c r="Z24" s="27">
        <v>0.64</v>
      </c>
      <c r="AA24" s="27">
        <v>0</v>
      </c>
      <c r="AB24" s="27">
        <v>10819.2</v>
      </c>
      <c r="AC24" s="27">
        <v>1840</v>
      </c>
      <c r="AD24" s="27">
        <v>3.01</v>
      </c>
      <c r="AE24" s="27">
        <v>0.05</v>
      </c>
      <c r="AF24" s="27">
        <v>0.06</v>
      </c>
      <c r="AG24" s="27">
        <v>0.9</v>
      </c>
      <c r="AH24" s="27">
        <v>1.01</v>
      </c>
      <c r="AI24" s="46">
        <v>4.51</v>
      </c>
      <c r="AJ24" s="38"/>
      <c r="AK24" s="50">
        <v>38.770000000000003</v>
      </c>
      <c r="AL24" s="20">
        <v>31.56</v>
      </c>
      <c r="AM24" s="20">
        <v>39.67</v>
      </c>
      <c r="AN24" s="20">
        <v>34.26</v>
      </c>
      <c r="AO24" s="20">
        <v>8.11</v>
      </c>
      <c r="AP24" s="20">
        <v>28.85</v>
      </c>
      <c r="AQ24" s="20">
        <v>7.21</v>
      </c>
      <c r="AR24" s="20">
        <v>27.95</v>
      </c>
      <c r="AS24" s="20">
        <v>43.28</v>
      </c>
      <c r="AT24" s="20">
        <v>36.97</v>
      </c>
      <c r="AU24" s="20">
        <v>121.72</v>
      </c>
      <c r="AV24" s="20">
        <v>12.62</v>
      </c>
      <c r="AW24" s="20">
        <v>26.15</v>
      </c>
      <c r="AX24" s="20">
        <v>211.88</v>
      </c>
      <c r="AY24" s="20">
        <v>0</v>
      </c>
      <c r="AZ24" s="20">
        <v>27.05</v>
      </c>
      <c r="BA24" s="20">
        <v>29.75</v>
      </c>
      <c r="BB24" s="20">
        <v>16.23</v>
      </c>
      <c r="BC24" s="20">
        <v>10.82</v>
      </c>
      <c r="BD24" s="20">
        <v>0</v>
      </c>
      <c r="BE24" s="20">
        <v>0</v>
      </c>
      <c r="BF24" s="20">
        <v>0</v>
      </c>
      <c r="BG24" s="20">
        <v>0</v>
      </c>
      <c r="BH24" s="20">
        <v>0</v>
      </c>
      <c r="BI24" s="20">
        <v>0</v>
      </c>
      <c r="BJ24" s="20">
        <v>0</v>
      </c>
      <c r="BK24" s="20">
        <v>0.36</v>
      </c>
      <c r="BL24" s="20">
        <v>0</v>
      </c>
      <c r="BM24" s="20">
        <v>0.24</v>
      </c>
      <c r="BN24" s="20">
        <v>0.02</v>
      </c>
      <c r="BO24" s="20">
        <v>0.04</v>
      </c>
      <c r="BP24" s="20">
        <v>0</v>
      </c>
      <c r="BQ24" s="20">
        <v>0</v>
      </c>
      <c r="BR24" s="20">
        <v>0</v>
      </c>
      <c r="BS24" s="20">
        <v>1.39</v>
      </c>
      <c r="BT24" s="20">
        <v>0</v>
      </c>
      <c r="BU24" s="20">
        <v>0</v>
      </c>
      <c r="BV24" s="20">
        <v>3.47</v>
      </c>
      <c r="BW24" s="20">
        <v>0</v>
      </c>
      <c r="BX24" s="20">
        <v>0</v>
      </c>
      <c r="BY24" s="20">
        <v>0</v>
      </c>
      <c r="BZ24" s="20">
        <v>0</v>
      </c>
      <c r="CA24" s="20">
        <v>0</v>
      </c>
      <c r="CB24" s="20">
        <v>80.97</v>
      </c>
      <c r="CC24" s="21"/>
      <c r="CD24" s="21"/>
      <c r="CE24" s="20">
        <v>1803.2</v>
      </c>
      <c r="CG24" s="20">
        <v>4.9000000000000004</v>
      </c>
      <c r="CH24" s="20">
        <v>4.72</v>
      </c>
      <c r="CI24" s="20">
        <v>4.8099999999999996</v>
      </c>
      <c r="CJ24" s="20">
        <v>819.5</v>
      </c>
      <c r="CK24" s="20">
        <v>194.92</v>
      </c>
      <c r="CL24" s="20">
        <v>507.21</v>
      </c>
      <c r="CM24" s="20">
        <v>4.3099999999999996</v>
      </c>
      <c r="CN24" s="20">
        <v>2.52</v>
      </c>
      <c r="CO24" s="20">
        <v>3.41</v>
      </c>
      <c r="CP24" s="20">
        <v>3</v>
      </c>
      <c r="CQ24" s="20">
        <v>0</v>
      </c>
    </row>
    <row r="25" spans="1:95" s="20" customFormat="1" ht="31.2" x14ac:dyDescent="0.3">
      <c r="A25" s="17" t="str">
        <f>"3/3"</f>
        <v>3/3</v>
      </c>
      <c r="B25" s="18" t="s">
        <v>25</v>
      </c>
      <c r="C25" s="19">
        <v>180</v>
      </c>
      <c r="D25" s="27">
        <v>3.73</v>
      </c>
      <c r="E25" s="27">
        <v>0.65</v>
      </c>
      <c r="F25" s="27">
        <v>4.25</v>
      </c>
      <c r="G25" s="27">
        <v>0.62</v>
      </c>
      <c r="H25" s="27">
        <v>26.51</v>
      </c>
      <c r="I25" s="31">
        <v>157.82463000000001</v>
      </c>
      <c r="J25" s="27">
        <v>2.66</v>
      </c>
      <c r="K25" s="27">
        <v>0.1</v>
      </c>
      <c r="L25" s="27">
        <v>0</v>
      </c>
      <c r="M25" s="27">
        <v>0</v>
      </c>
      <c r="N25" s="27">
        <v>2.6</v>
      </c>
      <c r="O25" s="27">
        <v>21.87</v>
      </c>
      <c r="P25" s="27">
        <v>2.04</v>
      </c>
      <c r="Q25" s="27">
        <v>0</v>
      </c>
      <c r="R25" s="27">
        <v>0</v>
      </c>
      <c r="S25" s="27">
        <v>0.35</v>
      </c>
      <c r="T25" s="27">
        <v>2.27</v>
      </c>
      <c r="U25" s="27">
        <v>93.41</v>
      </c>
      <c r="V25" s="27">
        <v>763.51</v>
      </c>
      <c r="W25" s="27">
        <v>40.75</v>
      </c>
      <c r="X25" s="27">
        <v>36.42</v>
      </c>
      <c r="Y25" s="27">
        <v>104.19</v>
      </c>
      <c r="Z25" s="27">
        <v>1.35</v>
      </c>
      <c r="AA25" s="27">
        <v>22.5</v>
      </c>
      <c r="AB25" s="27">
        <v>40.93</v>
      </c>
      <c r="AC25" s="27">
        <v>30.06</v>
      </c>
      <c r="AD25" s="27">
        <v>0.21</v>
      </c>
      <c r="AE25" s="27">
        <v>0.14000000000000001</v>
      </c>
      <c r="AF25" s="27">
        <v>0.12</v>
      </c>
      <c r="AG25" s="27">
        <v>1.6</v>
      </c>
      <c r="AH25" s="27">
        <v>3.11</v>
      </c>
      <c r="AI25" s="46">
        <v>6.54</v>
      </c>
      <c r="AJ25" s="38"/>
      <c r="AK25" s="50">
        <v>40.270000000000003</v>
      </c>
      <c r="AL25" s="20">
        <v>63.31</v>
      </c>
      <c r="AM25" s="20">
        <v>80.2</v>
      </c>
      <c r="AN25" s="20">
        <v>94.26</v>
      </c>
      <c r="AO25" s="20">
        <v>16.12</v>
      </c>
      <c r="AP25" s="20">
        <v>63.57</v>
      </c>
      <c r="AQ25" s="20">
        <v>32.619999999999997</v>
      </c>
      <c r="AR25" s="20">
        <v>64.89</v>
      </c>
      <c r="AS25" s="20">
        <v>90.8</v>
      </c>
      <c r="AT25" s="20">
        <v>247.35</v>
      </c>
      <c r="AU25" s="20">
        <v>110.17</v>
      </c>
      <c r="AV25" s="20">
        <v>23.04</v>
      </c>
      <c r="AW25" s="20">
        <v>64.13</v>
      </c>
      <c r="AX25" s="20">
        <v>344.65</v>
      </c>
      <c r="AY25" s="20">
        <v>0</v>
      </c>
      <c r="AZ25" s="20">
        <v>48.22</v>
      </c>
      <c r="BA25" s="20">
        <v>43.86</v>
      </c>
      <c r="BB25" s="20">
        <v>47.97</v>
      </c>
      <c r="BC25" s="20">
        <v>20.43</v>
      </c>
      <c r="BD25" s="20">
        <v>0.11</v>
      </c>
      <c r="BE25" s="20">
        <v>0.05</v>
      </c>
      <c r="BF25" s="20">
        <v>0.03</v>
      </c>
      <c r="BG25" s="20">
        <v>0.06</v>
      </c>
      <c r="BH25" s="20">
        <v>7.0000000000000007E-2</v>
      </c>
      <c r="BI25" s="20">
        <v>0.34</v>
      </c>
      <c r="BJ25" s="20">
        <v>0</v>
      </c>
      <c r="BK25" s="20">
        <v>1.05</v>
      </c>
      <c r="BL25" s="20">
        <v>0</v>
      </c>
      <c r="BM25" s="20">
        <v>0.31</v>
      </c>
      <c r="BN25" s="20">
        <v>0</v>
      </c>
      <c r="BO25" s="20">
        <v>0</v>
      </c>
      <c r="BP25" s="20">
        <v>0</v>
      </c>
      <c r="BQ25" s="20">
        <v>7.0000000000000007E-2</v>
      </c>
      <c r="BR25" s="20">
        <v>0.11</v>
      </c>
      <c r="BS25" s="20">
        <v>1.02</v>
      </c>
      <c r="BT25" s="20">
        <v>0</v>
      </c>
      <c r="BU25" s="20">
        <v>0</v>
      </c>
      <c r="BV25" s="20">
        <v>0.17</v>
      </c>
      <c r="BW25" s="20">
        <v>0</v>
      </c>
      <c r="BX25" s="20">
        <v>0</v>
      </c>
      <c r="BY25" s="20">
        <v>0</v>
      </c>
      <c r="BZ25" s="20">
        <v>0</v>
      </c>
      <c r="CA25" s="20">
        <v>0</v>
      </c>
      <c r="CB25" s="20">
        <v>148.47999999999999</v>
      </c>
      <c r="CC25" s="21"/>
      <c r="CD25" s="21"/>
      <c r="CE25" s="20">
        <v>29.32</v>
      </c>
      <c r="CG25" s="20">
        <v>21.11</v>
      </c>
      <c r="CH25" s="20">
        <v>14</v>
      </c>
      <c r="CI25" s="20">
        <v>17.55</v>
      </c>
      <c r="CJ25" s="20">
        <v>722.47</v>
      </c>
      <c r="CK25" s="20">
        <v>635.04</v>
      </c>
      <c r="CL25" s="20">
        <v>678.76</v>
      </c>
      <c r="CM25" s="20">
        <v>29.29</v>
      </c>
      <c r="CN25" s="20">
        <v>4.3099999999999996</v>
      </c>
      <c r="CO25" s="20">
        <v>16.8</v>
      </c>
      <c r="CP25" s="20">
        <v>0</v>
      </c>
      <c r="CQ25" s="20">
        <v>0.54</v>
      </c>
    </row>
    <row r="26" spans="1:95" s="8" customFormat="1" x14ac:dyDescent="0.3">
      <c r="A26" s="13" t="str">
        <f>"36/8"</f>
        <v>36/8</v>
      </c>
      <c r="B26" s="14" t="s">
        <v>26</v>
      </c>
      <c r="C26" s="15">
        <v>100</v>
      </c>
      <c r="D26" s="28">
        <v>10.68</v>
      </c>
      <c r="E26" s="28">
        <v>11.49</v>
      </c>
      <c r="F26" s="28">
        <v>10.76</v>
      </c>
      <c r="G26" s="28">
        <v>4.78</v>
      </c>
      <c r="H26" s="28">
        <v>14.32</v>
      </c>
      <c r="I26" s="32">
        <v>192.22436299999998</v>
      </c>
      <c r="J26" s="28">
        <v>7.16</v>
      </c>
      <c r="K26" s="28">
        <v>68.25</v>
      </c>
      <c r="L26" s="28">
        <v>0</v>
      </c>
      <c r="M26" s="28">
        <v>0</v>
      </c>
      <c r="N26" s="28">
        <v>2.5299999999999998</v>
      </c>
      <c r="O26" s="28">
        <v>9.17</v>
      </c>
      <c r="P26" s="28">
        <v>2.61</v>
      </c>
      <c r="Q26" s="28">
        <v>0</v>
      </c>
      <c r="R26" s="28">
        <v>0</v>
      </c>
      <c r="S26" s="28">
        <v>0.08</v>
      </c>
      <c r="T26" s="28">
        <v>1.55</v>
      </c>
      <c r="U26" s="28">
        <v>222.45</v>
      </c>
      <c r="V26" s="28">
        <v>209.2</v>
      </c>
      <c r="W26" s="28">
        <v>18.7</v>
      </c>
      <c r="X26" s="28">
        <v>23.01</v>
      </c>
      <c r="Y26" s="28">
        <v>150.27000000000001</v>
      </c>
      <c r="Z26" s="28">
        <v>2.12</v>
      </c>
      <c r="AA26" s="28">
        <v>0</v>
      </c>
      <c r="AB26" s="28">
        <v>0</v>
      </c>
      <c r="AC26" s="28">
        <v>0</v>
      </c>
      <c r="AD26" s="28">
        <v>2.62</v>
      </c>
      <c r="AE26" s="28">
        <v>0.06</v>
      </c>
      <c r="AF26" s="28">
        <v>0.11</v>
      </c>
      <c r="AG26" s="28">
        <v>3.16</v>
      </c>
      <c r="AH26" s="28">
        <v>5.91</v>
      </c>
      <c r="AI26" s="47">
        <v>3</v>
      </c>
      <c r="AJ26" s="38"/>
      <c r="AK26" s="48">
        <v>694.15</v>
      </c>
      <c r="AL26" s="8">
        <v>528.66999999999996</v>
      </c>
      <c r="AM26" s="8">
        <v>998.48</v>
      </c>
      <c r="AN26" s="8">
        <v>1631.28</v>
      </c>
      <c r="AO26" s="8">
        <v>294.69</v>
      </c>
      <c r="AP26" s="8">
        <v>529.14</v>
      </c>
      <c r="AQ26" s="8">
        <v>142.28</v>
      </c>
      <c r="AR26" s="8">
        <v>542.9</v>
      </c>
      <c r="AS26" s="8">
        <v>717.14</v>
      </c>
      <c r="AT26" s="8">
        <v>703.64</v>
      </c>
      <c r="AU26" s="8">
        <v>1153.22</v>
      </c>
      <c r="AV26" s="8">
        <v>461.16</v>
      </c>
      <c r="AW26" s="8">
        <v>620.13</v>
      </c>
      <c r="AX26" s="8">
        <v>2126.66</v>
      </c>
      <c r="AY26" s="8">
        <v>179.08</v>
      </c>
      <c r="AZ26" s="8">
        <v>491.06</v>
      </c>
      <c r="BA26" s="8">
        <v>530.29</v>
      </c>
      <c r="BB26" s="8">
        <v>441.28</v>
      </c>
      <c r="BC26" s="8">
        <v>179.8</v>
      </c>
      <c r="BD26" s="8">
        <v>0</v>
      </c>
      <c r="BE26" s="8">
        <v>0</v>
      </c>
      <c r="BF26" s="8">
        <v>0</v>
      </c>
      <c r="BG26" s="8">
        <v>0</v>
      </c>
      <c r="BH26" s="8">
        <v>0</v>
      </c>
      <c r="BI26" s="8">
        <v>0.01</v>
      </c>
      <c r="BJ26" s="8">
        <v>0</v>
      </c>
      <c r="BK26" s="8">
        <v>0.31</v>
      </c>
      <c r="BL26" s="8">
        <v>0</v>
      </c>
      <c r="BM26" s="8">
        <v>0.19</v>
      </c>
      <c r="BN26" s="8">
        <v>0.02</v>
      </c>
      <c r="BO26" s="8">
        <v>0.03</v>
      </c>
      <c r="BP26" s="8">
        <v>0</v>
      </c>
      <c r="BQ26" s="8">
        <v>0</v>
      </c>
      <c r="BR26" s="8">
        <v>0</v>
      </c>
      <c r="BS26" s="8">
        <v>1.1299999999999999</v>
      </c>
      <c r="BT26" s="8">
        <v>0</v>
      </c>
      <c r="BU26" s="8">
        <v>0</v>
      </c>
      <c r="BV26" s="8">
        <v>2.77</v>
      </c>
      <c r="BW26" s="8">
        <v>0</v>
      </c>
      <c r="BX26" s="8">
        <v>0</v>
      </c>
      <c r="BY26" s="8">
        <v>0</v>
      </c>
      <c r="BZ26" s="8">
        <v>0</v>
      </c>
      <c r="CA26" s="8">
        <v>0</v>
      </c>
      <c r="CB26" s="8">
        <v>91.26</v>
      </c>
      <c r="CC26" s="16"/>
      <c r="CD26" s="16"/>
      <c r="CE26" s="8">
        <v>0</v>
      </c>
      <c r="CG26" s="8">
        <v>26.19</v>
      </c>
      <c r="CH26" s="8">
        <v>16.190000000000001</v>
      </c>
      <c r="CI26" s="8">
        <v>21.19</v>
      </c>
      <c r="CJ26" s="8">
        <v>2841.57</v>
      </c>
      <c r="CK26" s="8">
        <v>1629.49</v>
      </c>
      <c r="CL26" s="8">
        <v>2235.5300000000002</v>
      </c>
      <c r="CM26" s="8">
        <v>25.35</v>
      </c>
      <c r="CN26" s="8">
        <v>14.58</v>
      </c>
      <c r="CO26" s="8">
        <v>19.96</v>
      </c>
      <c r="CP26" s="8">
        <v>0</v>
      </c>
      <c r="CQ26" s="8">
        <v>0.5</v>
      </c>
    </row>
    <row r="27" spans="1:95" s="9" customFormat="1" x14ac:dyDescent="0.3">
      <c r="A27" s="22"/>
      <c r="B27" s="23" t="s">
        <v>58</v>
      </c>
      <c r="C27" s="24">
        <f>SUM(C21:C26)</f>
        <v>640</v>
      </c>
      <c r="D27" s="29">
        <f t="shared" ref="D27:AI27" si="1">SUM(D21:D26)</f>
        <v>19.369999999999997</v>
      </c>
      <c r="E27" s="29">
        <f t="shared" si="1"/>
        <v>12.14</v>
      </c>
      <c r="F27" s="29">
        <f t="shared" si="1"/>
        <v>21.67</v>
      </c>
      <c r="G27" s="29">
        <f t="shared" si="1"/>
        <v>12.08</v>
      </c>
      <c r="H27" s="29">
        <f t="shared" si="1"/>
        <v>94.919999999999987</v>
      </c>
      <c r="I27" s="33">
        <f t="shared" si="1"/>
        <v>634.50693699999999</v>
      </c>
      <c r="J27" s="29">
        <f t="shared" si="1"/>
        <v>10.67</v>
      </c>
      <c r="K27" s="29">
        <f t="shared" si="1"/>
        <v>72.25</v>
      </c>
      <c r="L27" s="29">
        <f t="shared" si="1"/>
        <v>0</v>
      </c>
      <c r="M27" s="29">
        <f t="shared" si="1"/>
        <v>0</v>
      </c>
      <c r="N27" s="29">
        <f t="shared" si="1"/>
        <v>32.99</v>
      </c>
      <c r="O27" s="29">
        <f t="shared" si="1"/>
        <v>51.86</v>
      </c>
      <c r="P27" s="29">
        <f t="shared" si="1"/>
        <v>10.040000000000001</v>
      </c>
      <c r="Q27" s="29">
        <f t="shared" si="1"/>
        <v>0</v>
      </c>
      <c r="R27" s="29">
        <f t="shared" si="1"/>
        <v>0</v>
      </c>
      <c r="S27" s="29">
        <f t="shared" si="1"/>
        <v>1.32</v>
      </c>
      <c r="T27" s="29">
        <f t="shared" si="1"/>
        <v>6.2299999999999995</v>
      </c>
      <c r="U27" s="29">
        <f t="shared" si="1"/>
        <v>528.26</v>
      </c>
      <c r="V27" s="29">
        <f t="shared" si="1"/>
        <v>1337.15</v>
      </c>
      <c r="W27" s="29">
        <f t="shared" si="1"/>
        <v>101.02</v>
      </c>
      <c r="X27" s="29">
        <f t="shared" si="1"/>
        <v>111.21000000000001</v>
      </c>
      <c r="Y27" s="29">
        <f t="shared" si="1"/>
        <v>355.65999999999997</v>
      </c>
      <c r="Z27" s="29">
        <f t="shared" si="1"/>
        <v>6.1800000000000006</v>
      </c>
      <c r="AA27" s="29">
        <f t="shared" si="1"/>
        <v>22.5</v>
      </c>
      <c r="AB27" s="29">
        <f t="shared" si="1"/>
        <v>10872.43</v>
      </c>
      <c r="AC27" s="29">
        <f t="shared" si="1"/>
        <v>1872.36</v>
      </c>
      <c r="AD27" s="29">
        <f t="shared" si="1"/>
        <v>6.34</v>
      </c>
      <c r="AE27" s="29">
        <f t="shared" si="1"/>
        <v>0.31</v>
      </c>
      <c r="AF27" s="29">
        <f t="shared" si="1"/>
        <v>0.32</v>
      </c>
      <c r="AG27" s="29">
        <f t="shared" si="1"/>
        <v>5.9700000000000006</v>
      </c>
      <c r="AH27" s="29">
        <f t="shared" si="1"/>
        <v>10.79</v>
      </c>
      <c r="AI27" s="29">
        <f t="shared" si="1"/>
        <v>15.649999999999999</v>
      </c>
      <c r="AJ27" s="52"/>
      <c r="AK27" s="9">
        <v>970.28</v>
      </c>
      <c r="AL27" s="9">
        <v>802.74</v>
      </c>
      <c r="AM27" s="9">
        <v>1406.59</v>
      </c>
      <c r="AN27" s="9">
        <v>1884.4</v>
      </c>
      <c r="AO27" s="9">
        <v>378.02</v>
      </c>
      <c r="AP27" s="9">
        <v>745.3</v>
      </c>
      <c r="AQ27" s="9">
        <v>229.99</v>
      </c>
      <c r="AR27" s="9">
        <v>859.15</v>
      </c>
      <c r="AS27" s="9">
        <v>1014.32</v>
      </c>
      <c r="AT27" s="9">
        <v>1173.1400000000001</v>
      </c>
      <c r="AU27" s="9">
        <v>1632.4</v>
      </c>
      <c r="AV27" s="9">
        <v>577.48</v>
      </c>
      <c r="AW27" s="9">
        <v>880.93</v>
      </c>
      <c r="AX27" s="9">
        <v>3769.74</v>
      </c>
      <c r="AY27" s="9">
        <v>179.08</v>
      </c>
      <c r="AZ27" s="9">
        <v>925.5</v>
      </c>
      <c r="BA27" s="9">
        <v>782.82</v>
      </c>
      <c r="BB27" s="9">
        <v>618.46</v>
      </c>
      <c r="BC27" s="9">
        <v>296.89999999999998</v>
      </c>
      <c r="BD27" s="9">
        <v>0.11</v>
      </c>
      <c r="BE27" s="9">
        <v>0.05</v>
      </c>
      <c r="BF27" s="9">
        <v>0.03</v>
      </c>
      <c r="BG27" s="9">
        <v>0.06</v>
      </c>
      <c r="BH27" s="9">
        <v>7.0000000000000007E-2</v>
      </c>
      <c r="BI27" s="9">
        <v>0.35</v>
      </c>
      <c r="BJ27" s="9">
        <v>0</v>
      </c>
      <c r="BK27" s="9">
        <v>1.79</v>
      </c>
      <c r="BL27" s="9">
        <v>0</v>
      </c>
      <c r="BM27" s="9">
        <v>0.75</v>
      </c>
      <c r="BN27" s="9">
        <v>0.04</v>
      </c>
      <c r="BO27" s="9">
        <v>7.0000000000000007E-2</v>
      </c>
      <c r="BP27" s="9">
        <v>0</v>
      </c>
      <c r="BQ27" s="9">
        <v>7.0000000000000007E-2</v>
      </c>
      <c r="BR27" s="9">
        <v>0.11</v>
      </c>
      <c r="BS27" s="9">
        <v>3.59</v>
      </c>
      <c r="BT27" s="9">
        <v>0</v>
      </c>
      <c r="BU27" s="9">
        <v>0</v>
      </c>
      <c r="BV27" s="9">
        <v>6.63</v>
      </c>
      <c r="BW27" s="9">
        <v>0.03</v>
      </c>
      <c r="BX27" s="9">
        <v>0</v>
      </c>
      <c r="BY27" s="9">
        <v>0</v>
      </c>
      <c r="BZ27" s="9">
        <v>0</v>
      </c>
      <c r="CA27" s="9">
        <v>0</v>
      </c>
      <c r="CB27" s="9">
        <v>591.08000000000004</v>
      </c>
      <c r="CC27" s="7"/>
      <c r="CD27" s="7" t="e">
        <f>$I$27/#REF!*100</f>
        <v>#REF!</v>
      </c>
      <c r="CE27" s="9">
        <v>1834.57</v>
      </c>
      <c r="CG27" s="9">
        <v>59.19</v>
      </c>
      <c r="CH27" s="9">
        <v>41.9</v>
      </c>
      <c r="CI27" s="9">
        <v>50.54</v>
      </c>
      <c r="CJ27" s="9">
        <v>6193.54</v>
      </c>
      <c r="CK27" s="9">
        <v>3204.04</v>
      </c>
      <c r="CL27" s="9">
        <v>4698.79</v>
      </c>
      <c r="CM27" s="9">
        <v>116.13</v>
      </c>
      <c r="CN27" s="9">
        <v>59.05</v>
      </c>
      <c r="CO27" s="9">
        <v>87.59</v>
      </c>
      <c r="CP27" s="9">
        <v>18</v>
      </c>
      <c r="CQ27" s="9">
        <v>1.04</v>
      </c>
    </row>
    <row r="28" spans="1:95" x14ac:dyDescent="0.3">
      <c r="AJ28" s="38"/>
    </row>
    <row r="29" spans="1:95" x14ac:dyDescent="0.3">
      <c r="B29" s="40" t="s">
        <v>48</v>
      </c>
      <c r="AJ29" s="38"/>
    </row>
    <row r="30" spans="1:95" x14ac:dyDescent="0.3">
      <c r="B30" s="12" t="s">
        <v>59</v>
      </c>
      <c r="AJ30" s="38"/>
    </row>
    <row r="31" spans="1:95" s="20" customFormat="1" x14ac:dyDescent="0.3">
      <c r="A31" s="17" t="str">
        <f>"-"</f>
        <v>-</v>
      </c>
      <c r="B31" s="18" t="s">
        <v>18</v>
      </c>
      <c r="C31" s="19">
        <v>30</v>
      </c>
      <c r="D31" s="27">
        <v>1.83</v>
      </c>
      <c r="E31" s="27">
        <v>0</v>
      </c>
      <c r="F31" s="27">
        <v>0.18</v>
      </c>
      <c r="G31" s="27">
        <v>0.2</v>
      </c>
      <c r="H31" s="27">
        <v>11.07</v>
      </c>
      <c r="I31" s="31">
        <v>54.046799999999998</v>
      </c>
      <c r="J31" s="27">
        <v>0</v>
      </c>
      <c r="K31" s="27">
        <v>0</v>
      </c>
      <c r="L31" s="27">
        <v>0</v>
      </c>
      <c r="M31" s="27">
        <v>0</v>
      </c>
      <c r="N31" s="27">
        <v>0.33</v>
      </c>
      <c r="O31" s="27">
        <v>10.68</v>
      </c>
      <c r="P31" s="27">
        <v>0.06</v>
      </c>
      <c r="Q31" s="27">
        <v>0</v>
      </c>
      <c r="R31" s="27">
        <v>0</v>
      </c>
      <c r="S31" s="27">
        <v>0</v>
      </c>
      <c r="T31" s="27">
        <v>0.54</v>
      </c>
      <c r="U31" s="27">
        <v>0</v>
      </c>
      <c r="V31" s="27">
        <v>0</v>
      </c>
      <c r="W31" s="27">
        <v>0</v>
      </c>
      <c r="X31" s="27">
        <v>0</v>
      </c>
      <c r="Y31" s="27">
        <v>0</v>
      </c>
      <c r="Z31" s="27">
        <v>0</v>
      </c>
      <c r="AA31" s="27">
        <v>0</v>
      </c>
      <c r="AB31" s="27">
        <v>0</v>
      </c>
      <c r="AC31" s="27">
        <v>0</v>
      </c>
      <c r="AD31" s="27">
        <v>0</v>
      </c>
      <c r="AE31" s="27">
        <v>0</v>
      </c>
      <c r="AF31" s="27">
        <v>0</v>
      </c>
      <c r="AG31" s="27">
        <v>0</v>
      </c>
      <c r="AH31" s="27">
        <v>0</v>
      </c>
      <c r="AI31" s="46">
        <v>0</v>
      </c>
      <c r="AJ31" s="51"/>
      <c r="AK31" s="49">
        <v>95.79</v>
      </c>
      <c r="AL31" s="42">
        <v>99.7</v>
      </c>
      <c r="AM31" s="42">
        <v>152.69</v>
      </c>
      <c r="AN31" s="42">
        <v>50.63</v>
      </c>
      <c r="AO31" s="42">
        <v>30.02</v>
      </c>
      <c r="AP31" s="42">
        <v>60.03</v>
      </c>
      <c r="AQ31" s="42">
        <v>22.71</v>
      </c>
      <c r="AR31" s="42">
        <v>108.58</v>
      </c>
      <c r="AS31" s="42">
        <v>67.34</v>
      </c>
      <c r="AT31" s="42">
        <v>93.96</v>
      </c>
      <c r="AU31" s="42">
        <v>77.52</v>
      </c>
      <c r="AV31" s="42">
        <v>40.72</v>
      </c>
      <c r="AW31" s="42">
        <v>72.040000000000006</v>
      </c>
      <c r="AX31" s="42">
        <v>602.39</v>
      </c>
      <c r="AY31" s="42">
        <v>0</v>
      </c>
      <c r="AZ31" s="42">
        <v>196.27</v>
      </c>
      <c r="BA31" s="42">
        <v>85.35</v>
      </c>
      <c r="BB31" s="42">
        <v>56.64</v>
      </c>
      <c r="BC31" s="42">
        <v>44.89</v>
      </c>
      <c r="BD31" s="42">
        <v>0</v>
      </c>
      <c r="BE31" s="42">
        <v>0</v>
      </c>
      <c r="BF31" s="42">
        <v>0</v>
      </c>
      <c r="BG31" s="42">
        <v>0</v>
      </c>
      <c r="BH31" s="42">
        <v>0</v>
      </c>
      <c r="BI31" s="42">
        <v>0</v>
      </c>
      <c r="BJ31" s="42">
        <v>0</v>
      </c>
      <c r="BK31" s="42">
        <v>0.02</v>
      </c>
      <c r="BL31" s="42">
        <v>0</v>
      </c>
      <c r="BM31" s="42">
        <v>0</v>
      </c>
      <c r="BN31" s="42">
        <v>0</v>
      </c>
      <c r="BO31" s="42">
        <v>0</v>
      </c>
      <c r="BP31" s="42">
        <v>0</v>
      </c>
      <c r="BQ31" s="42">
        <v>0</v>
      </c>
      <c r="BR31" s="42">
        <v>0</v>
      </c>
      <c r="BS31" s="42">
        <v>0.02</v>
      </c>
      <c r="BT31" s="42">
        <v>0</v>
      </c>
      <c r="BU31" s="42">
        <v>0</v>
      </c>
      <c r="BV31" s="42">
        <v>0.08</v>
      </c>
      <c r="BW31" s="42">
        <v>0</v>
      </c>
      <c r="BX31" s="42">
        <v>0</v>
      </c>
      <c r="BY31" s="42">
        <v>0</v>
      </c>
      <c r="BZ31" s="42">
        <v>0</v>
      </c>
      <c r="CA31" s="42">
        <v>0</v>
      </c>
      <c r="CB31" s="42">
        <v>11.73</v>
      </c>
      <c r="CC31" s="42"/>
      <c r="CD31" s="42"/>
      <c r="CE31" s="42">
        <v>0</v>
      </c>
      <c r="CF31" s="42"/>
      <c r="CG31" s="42">
        <v>0</v>
      </c>
      <c r="CH31" s="42">
        <v>0</v>
      </c>
      <c r="CI31" s="42">
        <v>0</v>
      </c>
      <c r="CJ31" s="42">
        <v>570</v>
      </c>
      <c r="CK31" s="42">
        <v>219.6</v>
      </c>
      <c r="CL31" s="42">
        <v>394.8</v>
      </c>
      <c r="CM31" s="42">
        <v>4.5599999999999996</v>
      </c>
      <c r="CN31" s="42">
        <v>4.5599999999999996</v>
      </c>
      <c r="CO31" s="42">
        <v>4.5599999999999996</v>
      </c>
      <c r="CP31" s="42">
        <v>0</v>
      </c>
      <c r="CQ31" s="42">
        <v>0</v>
      </c>
    </row>
    <row r="32" spans="1:95" s="20" customFormat="1" x14ac:dyDescent="0.3">
      <c r="A32" s="17" t="str">
        <f>"-"</f>
        <v>-</v>
      </c>
      <c r="B32" s="18" t="s">
        <v>19</v>
      </c>
      <c r="C32" s="19">
        <v>30</v>
      </c>
      <c r="D32" s="27">
        <v>1.8</v>
      </c>
      <c r="E32" s="27">
        <v>0</v>
      </c>
      <c r="F32" s="27">
        <v>0.36</v>
      </c>
      <c r="G32" s="27">
        <v>0.36</v>
      </c>
      <c r="H32" s="27">
        <v>12.51</v>
      </c>
      <c r="I32" s="31">
        <v>57.293999999999997</v>
      </c>
      <c r="J32" s="27">
        <v>0.06</v>
      </c>
      <c r="K32" s="27">
        <v>0</v>
      </c>
      <c r="L32" s="27">
        <v>0</v>
      </c>
      <c r="M32" s="27">
        <v>0</v>
      </c>
      <c r="N32" s="27">
        <v>0.36</v>
      </c>
      <c r="O32" s="27">
        <v>9.66</v>
      </c>
      <c r="P32" s="27">
        <v>2.4900000000000002</v>
      </c>
      <c r="Q32" s="27">
        <v>0</v>
      </c>
      <c r="R32" s="27">
        <v>0</v>
      </c>
      <c r="S32" s="27">
        <v>0.3</v>
      </c>
      <c r="T32" s="27">
        <v>0.75</v>
      </c>
      <c r="U32" s="27">
        <v>183</v>
      </c>
      <c r="V32" s="27">
        <v>73.5</v>
      </c>
      <c r="W32" s="27">
        <v>10.5</v>
      </c>
      <c r="X32" s="27">
        <v>14.1</v>
      </c>
      <c r="Y32" s="27">
        <v>47.4</v>
      </c>
      <c r="Z32" s="27">
        <v>1.17</v>
      </c>
      <c r="AA32" s="27">
        <v>0</v>
      </c>
      <c r="AB32" s="27">
        <v>1.5</v>
      </c>
      <c r="AC32" s="27">
        <v>0.3</v>
      </c>
      <c r="AD32" s="27">
        <v>0.42</v>
      </c>
      <c r="AE32" s="27">
        <v>0.05</v>
      </c>
      <c r="AF32" s="27">
        <v>0.02</v>
      </c>
      <c r="AG32" s="27">
        <v>0.21</v>
      </c>
      <c r="AH32" s="27">
        <v>0.6</v>
      </c>
      <c r="AI32" s="46">
        <v>0</v>
      </c>
      <c r="AJ32" s="51"/>
      <c r="AK32" s="49">
        <v>96.6</v>
      </c>
      <c r="AL32" s="42">
        <v>74.400000000000006</v>
      </c>
      <c r="AM32" s="42">
        <v>128.1</v>
      </c>
      <c r="AN32" s="42">
        <v>66.900000000000006</v>
      </c>
      <c r="AO32" s="42">
        <v>27.9</v>
      </c>
      <c r="AP32" s="42">
        <v>59.4</v>
      </c>
      <c r="AQ32" s="42">
        <v>24</v>
      </c>
      <c r="AR32" s="42">
        <v>111.3</v>
      </c>
      <c r="AS32" s="42">
        <v>89.1</v>
      </c>
      <c r="AT32" s="42">
        <v>87.3</v>
      </c>
      <c r="AU32" s="42">
        <v>139.19999999999999</v>
      </c>
      <c r="AV32" s="42">
        <v>37.200000000000003</v>
      </c>
      <c r="AW32" s="42">
        <v>93</v>
      </c>
      <c r="AX32" s="42">
        <v>467.7</v>
      </c>
      <c r="AY32" s="42">
        <v>0</v>
      </c>
      <c r="AZ32" s="42">
        <v>157.80000000000001</v>
      </c>
      <c r="BA32" s="42">
        <v>87.3</v>
      </c>
      <c r="BB32" s="42">
        <v>54</v>
      </c>
      <c r="BC32" s="42">
        <v>39</v>
      </c>
      <c r="BD32" s="42">
        <v>0</v>
      </c>
      <c r="BE32" s="42">
        <v>0</v>
      </c>
      <c r="BF32" s="42">
        <v>0</v>
      </c>
      <c r="BG32" s="42">
        <v>0</v>
      </c>
      <c r="BH32" s="42">
        <v>0</v>
      </c>
      <c r="BI32" s="42">
        <v>0</v>
      </c>
      <c r="BJ32" s="42">
        <v>0</v>
      </c>
      <c r="BK32" s="42">
        <v>0.04</v>
      </c>
      <c r="BL32" s="42">
        <v>0</v>
      </c>
      <c r="BM32" s="42">
        <v>0</v>
      </c>
      <c r="BN32" s="42">
        <v>0.01</v>
      </c>
      <c r="BO32" s="42">
        <v>0</v>
      </c>
      <c r="BP32" s="42">
        <v>0</v>
      </c>
      <c r="BQ32" s="42">
        <v>0</v>
      </c>
      <c r="BR32" s="42">
        <v>0</v>
      </c>
      <c r="BS32" s="42">
        <v>0.03</v>
      </c>
      <c r="BT32" s="42">
        <v>0</v>
      </c>
      <c r="BU32" s="42">
        <v>0</v>
      </c>
      <c r="BV32" s="42">
        <v>0.14000000000000001</v>
      </c>
      <c r="BW32" s="42">
        <v>0.02</v>
      </c>
      <c r="BX32" s="42">
        <v>0</v>
      </c>
      <c r="BY32" s="42">
        <v>0</v>
      </c>
      <c r="BZ32" s="42">
        <v>0</v>
      </c>
      <c r="CA32" s="42">
        <v>0</v>
      </c>
      <c r="CB32" s="42">
        <v>14.1</v>
      </c>
      <c r="CC32" s="42"/>
      <c r="CD32" s="42"/>
      <c r="CE32" s="42">
        <v>0.25</v>
      </c>
      <c r="CF32" s="42"/>
      <c r="CG32" s="42">
        <v>3</v>
      </c>
      <c r="CH32" s="42">
        <v>3</v>
      </c>
      <c r="CI32" s="42">
        <v>3</v>
      </c>
      <c r="CJ32" s="42">
        <v>570</v>
      </c>
      <c r="CK32" s="42">
        <v>219.6</v>
      </c>
      <c r="CL32" s="42">
        <v>394.8</v>
      </c>
      <c r="CM32" s="42">
        <v>5.7</v>
      </c>
      <c r="CN32" s="42">
        <v>4.74</v>
      </c>
      <c r="CO32" s="42">
        <v>5.22</v>
      </c>
      <c r="CP32" s="42">
        <v>0</v>
      </c>
      <c r="CQ32" s="42">
        <v>0</v>
      </c>
    </row>
    <row r="33" spans="1:95" s="20" customFormat="1" x14ac:dyDescent="0.3">
      <c r="A33" s="17" t="str">
        <f>"27/10"</f>
        <v>27/10</v>
      </c>
      <c r="B33" s="18" t="s">
        <v>27</v>
      </c>
      <c r="C33" s="19">
        <v>200</v>
      </c>
      <c r="D33" s="27">
        <v>0.2</v>
      </c>
      <c r="E33" s="27">
        <v>0</v>
      </c>
      <c r="F33" s="27">
        <v>0.05</v>
      </c>
      <c r="G33" s="27">
        <v>0.05</v>
      </c>
      <c r="H33" s="27">
        <v>5.03</v>
      </c>
      <c r="I33" s="31">
        <v>20.17454</v>
      </c>
      <c r="J33" s="27">
        <v>0</v>
      </c>
      <c r="K33" s="27">
        <v>0</v>
      </c>
      <c r="L33" s="27">
        <v>0</v>
      </c>
      <c r="M33" s="27">
        <v>0</v>
      </c>
      <c r="N33" s="27">
        <v>4.93</v>
      </c>
      <c r="O33" s="27">
        <v>0</v>
      </c>
      <c r="P33" s="27">
        <v>0.1</v>
      </c>
      <c r="Q33" s="27">
        <v>0</v>
      </c>
      <c r="R33" s="27">
        <v>0</v>
      </c>
      <c r="S33" s="27">
        <v>0</v>
      </c>
      <c r="T33" s="27">
        <v>0.06</v>
      </c>
      <c r="U33" s="27">
        <v>0.05</v>
      </c>
      <c r="V33" s="27">
        <v>0.15</v>
      </c>
      <c r="W33" s="27">
        <v>0.15</v>
      </c>
      <c r="X33" s="27">
        <v>0</v>
      </c>
      <c r="Y33" s="27">
        <v>0</v>
      </c>
      <c r="Z33" s="27">
        <v>0.01</v>
      </c>
      <c r="AA33" s="27">
        <v>0</v>
      </c>
      <c r="AB33" s="27">
        <v>0</v>
      </c>
      <c r="AC33" s="27">
        <v>0</v>
      </c>
      <c r="AD33" s="27">
        <v>0</v>
      </c>
      <c r="AE33" s="27">
        <v>0</v>
      </c>
      <c r="AF33" s="27">
        <v>0</v>
      </c>
      <c r="AG33" s="27">
        <v>0</v>
      </c>
      <c r="AH33" s="27">
        <v>0</v>
      </c>
      <c r="AI33" s="46">
        <v>0</v>
      </c>
      <c r="AJ33" s="38"/>
      <c r="AK33" s="50">
        <v>0</v>
      </c>
      <c r="AL33" s="20">
        <v>0</v>
      </c>
      <c r="AM33" s="20">
        <v>0</v>
      </c>
      <c r="AN33" s="20">
        <v>0</v>
      </c>
      <c r="AO33" s="20">
        <v>0</v>
      </c>
      <c r="AP33" s="20">
        <v>0</v>
      </c>
      <c r="AQ33" s="20">
        <v>0</v>
      </c>
      <c r="AR33" s="20">
        <v>0</v>
      </c>
      <c r="AS33" s="20">
        <v>0</v>
      </c>
      <c r="AT33" s="20">
        <v>0</v>
      </c>
      <c r="AU33" s="20">
        <v>0</v>
      </c>
      <c r="AV33" s="20">
        <v>0</v>
      </c>
      <c r="AW33" s="20">
        <v>0</v>
      </c>
      <c r="AX33" s="20">
        <v>0</v>
      </c>
      <c r="AY33" s="20">
        <v>0</v>
      </c>
      <c r="AZ33" s="20">
        <v>0</v>
      </c>
      <c r="BA33" s="20">
        <v>0</v>
      </c>
      <c r="BB33" s="20">
        <v>0</v>
      </c>
      <c r="BC33" s="20">
        <v>0</v>
      </c>
      <c r="BD33" s="20">
        <v>0</v>
      </c>
      <c r="BE33" s="20">
        <v>0</v>
      </c>
      <c r="BF33" s="20">
        <v>0</v>
      </c>
      <c r="BG33" s="20">
        <v>0</v>
      </c>
      <c r="BH33" s="20">
        <v>0</v>
      </c>
      <c r="BI33" s="20">
        <v>0</v>
      </c>
      <c r="BJ33" s="20">
        <v>0</v>
      </c>
      <c r="BK33" s="20">
        <v>0</v>
      </c>
      <c r="BL33" s="20">
        <v>0</v>
      </c>
      <c r="BM33" s="20">
        <v>0</v>
      </c>
      <c r="BN33" s="20">
        <v>0</v>
      </c>
      <c r="BO33" s="20">
        <v>0</v>
      </c>
      <c r="BP33" s="20">
        <v>0</v>
      </c>
      <c r="BQ33" s="20">
        <v>0</v>
      </c>
      <c r="BR33" s="20">
        <v>0</v>
      </c>
      <c r="BS33" s="20">
        <v>0</v>
      </c>
      <c r="BT33" s="20">
        <v>0</v>
      </c>
      <c r="BU33" s="20">
        <v>0</v>
      </c>
      <c r="BV33" s="20">
        <v>0</v>
      </c>
      <c r="BW33" s="20">
        <v>0</v>
      </c>
      <c r="BX33" s="20">
        <v>0</v>
      </c>
      <c r="BY33" s="20">
        <v>0</v>
      </c>
      <c r="BZ33" s="20">
        <v>0</v>
      </c>
      <c r="CA33" s="20">
        <v>0</v>
      </c>
      <c r="CB33" s="20">
        <v>200.09</v>
      </c>
      <c r="CC33" s="21"/>
      <c r="CD33" s="21"/>
      <c r="CE33" s="20">
        <v>0</v>
      </c>
      <c r="CG33" s="20">
        <v>4.0999999999999996</v>
      </c>
      <c r="CH33" s="20">
        <v>4.0999999999999996</v>
      </c>
      <c r="CI33" s="20">
        <v>4.0999999999999996</v>
      </c>
      <c r="CJ33" s="20">
        <v>442.5</v>
      </c>
      <c r="CK33" s="20">
        <v>174</v>
      </c>
      <c r="CL33" s="20">
        <v>308.25</v>
      </c>
      <c r="CM33" s="20">
        <v>44.01</v>
      </c>
      <c r="CN33" s="20">
        <v>26.01</v>
      </c>
      <c r="CO33" s="20">
        <v>35.01</v>
      </c>
      <c r="CP33" s="20">
        <v>5</v>
      </c>
      <c r="CQ33" s="20">
        <v>0</v>
      </c>
    </row>
    <row r="34" spans="1:95" s="20" customFormat="1" x14ac:dyDescent="0.3">
      <c r="A34" s="17" t="str">
        <f>"-"</f>
        <v>-</v>
      </c>
      <c r="B34" s="18" t="s">
        <v>28</v>
      </c>
      <c r="C34" s="19">
        <v>100</v>
      </c>
      <c r="D34" s="27">
        <v>0.4</v>
      </c>
      <c r="E34" s="27">
        <v>0</v>
      </c>
      <c r="F34" s="27">
        <v>0.4</v>
      </c>
      <c r="G34" s="27">
        <v>0.4</v>
      </c>
      <c r="H34" s="27">
        <v>11.6</v>
      </c>
      <c r="I34" s="31">
        <v>48.68</v>
      </c>
      <c r="J34" s="27">
        <v>0.1</v>
      </c>
      <c r="K34" s="27">
        <v>0</v>
      </c>
      <c r="L34" s="27">
        <v>0</v>
      </c>
      <c r="M34" s="27">
        <v>0</v>
      </c>
      <c r="N34" s="27">
        <v>9</v>
      </c>
      <c r="O34" s="27">
        <v>0.8</v>
      </c>
      <c r="P34" s="27">
        <v>1.8</v>
      </c>
      <c r="Q34" s="27">
        <v>0</v>
      </c>
      <c r="R34" s="27">
        <v>0</v>
      </c>
      <c r="S34" s="27">
        <v>0.8</v>
      </c>
      <c r="T34" s="27">
        <v>0.5</v>
      </c>
      <c r="U34" s="27">
        <v>26</v>
      </c>
      <c r="V34" s="27">
        <v>278</v>
      </c>
      <c r="W34" s="27">
        <v>16</v>
      </c>
      <c r="X34" s="27">
        <v>9</v>
      </c>
      <c r="Y34" s="27">
        <v>11</v>
      </c>
      <c r="Z34" s="27">
        <v>2.2000000000000002</v>
      </c>
      <c r="AA34" s="27">
        <v>0</v>
      </c>
      <c r="AB34" s="27">
        <v>30</v>
      </c>
      <c r="AC34" s="27">
        <v>5</v>
      </c>
      <c r="AD34" s="27">
        <v>0.2</v>
      </c>
      <c r="AE34" s="27">
        <v>0.03</v>
      </c>
      <c r="AF34" s="27">
        <v>0.02</v>
      </c>
      <c r="AG34" s="27">
        <v>0.3</v>
      </c>
      <c r="AH34" s="27">
        <v>0.4</v>
      </c>
      <c r="AI34" s="46">
        <v>10</v>
      </c>
      <c r="AJ34" s="38"/>
      <c r="AK34" s="50">
        <v>12</v>
      </c>
      <c r="AL34" s="20">
        <v>13</v>
      </c>
      <c r="AM34" s="20">
        <v>19</v>
      </c>
      <c r="AN34" s="20">
        <v>18</v>
      </c>
      <c r="AO34" s="20">
        <v>3</v>
      </c>
      <c r="AP34" s="20">
        <v>11</v>
      </c>
      <c r="AQ34" s="20">
        <v>3</v>
      </c>
      <c r="AR34" s="20">
        <v>9</v>
      </c>
      <c r="AS34" s="20">
        <v>17</v>
      </c>
      <c r="AT34" s="20">
        <v>10</v>
      </c>
      <c r="AU34" s="20">
        <v>78</v>
      </c>
      <c r="AV34" s="20">
        <v>7</v>
      </c>
      <c r="AW34" s="20">
        <v>14</v>
      </c>
      <c r="AX34" s="20">
        <v>42</v>
      </c>
      <c r="AY34" s="20">
        <v>0</v>
      </c>
      <c r="AZ34" s="20">
        <v>13</v>
      </c>
      <c r="BA34" s="20">
        <v>16</v>
      </c>
      <c r="BB34" s="20">
        <v>6</v>
      </c>
      <c r="BC34" s="20">
        <v>5</v>
      </c>
      <c r="BD34" s="20">
        <v>0</v>
      </c>
      <c r="BE34" s="20">
        <v>0</v>
      </c>
      <c r="BF34" s="20">
        <v>0</v>
      </c>
      <c r="BG34" s="20">
        <v>0</v>
      </c>
      <c r="BH34" s="20">
        <v>0</v>
      </c>
      <c r="BI34" s="20">
        <v>0</v>
      </c>
      <c r="BJ34" s="20">
        <v>0</v>
      </c>
      <c r="BK34" s="20">
        <v>0</v>
      </c>
      <c r="BL34" s="20">
        <v>0</v>
      </c>
      <c r="BM34" s="20">
        <v>0</v>
      </c>
      <c r="BN34" s="20">
        <v>0</v>
      </c>
      <c r="BO34" s="20">
        <v>0</v>
      </c>
      <c r="BP34" s="20">
        <v>0</v>
      </c>
      <c r="BQ34" s="20">
        <v>0</v>
      </c>
      <c r="BR34" s="20">
        <v>0</v>
      </c>
      <c r="BS34" s="20">
        <v>0</v>
      </c>
      <c r="BT34" s="20">
        <v>0</v>
      </c>
      <c r="BU34" s="20">
        <v>0</v>
      </c>
      <c r="BV34" s="20">
        <v>0</v>
      </c>
      <c r="BW34" s="20">
        <v>0</v>
      </c>
      <c r="BX34" s="20">
        <v>0</v>
      </c>
      <c r="BY34" s="20">
        <v>0</v>
      </c>
      <c r="BZ34" s="20">
        <v>0</v>
      </c>
      <c r="CA34" s="20">
        <v>0</v>
      </c>
      <c r="CB34" s="20">
        <v>86.3</v>
      </c>
      <c r="CC34" s="21"/>
      <c r="CD34" s="21"/>
      <c r="CE34" s="20">
        <v>5</v>
      </c>
      <c r="CG34" s="20">
        <v>2</v>
      </c>
      <c r="CH34" s="20">
        <v>2</v>
      </c>
      <c r="CI34" s="20">
        <v>2</v>
      </c>
      <c r="CJ34" s="20">
        <v>150</v>
      </c>
      <c r="CK34" s="20">
        <v>150</v>
      </c>
      <c r="CL34" s="20">
        <v>150</v>
      </c>
      <c r="CM34" s="20">
        <v>46.8</v>
      </c>
      <c r="CN34" s="20">
        <v>46.8</v>
      </c>
      <c r="CO34" s="20">
        <v>46.8</v>
      </c>
      <c r="CP34" s="20">
        <v>0</v>
      </c>
      <c r="CQ34" s="20">
        <v>0</v>
      </c>
    </row>
    <row r="35" spans="1:95" s="20" customFormat="1" ht="31.2" x14ac:dyDescent="0.3">
      <c r="A35" s="17" t="str">
        <f>"18/2"</f>
        <v>18/2</v>
      </c>
      <c r="B35" s="18" t="s">
        <v>60</v>
      </c>
      <c r="C35" s="19">
        <v>220</v>
      </c>
      <c r="D35" s="27">
        <v>2.36</v>
      </c>
      <c r="E35" s="27">
        <v>0</v>
      </c>
      <c r="F35" s="27">
        <v>2.1</v>
      </c>
      <c r="G35" s="27">
        <v>2.1</v>
      </c>
      <c r="H35" s="27">
        <v>17.850000000000001</v>
      </c>
      <c r="I35" s="31">
        <v>98.11447668000001</v>
      </c>
      <c r="J35" s="27">
        <v>0.3</v>
      </c>
      <c r="K35" s="27">
        <v>1.1399999999999999</v>
      </c>
      <c r="L35" s="27">
        <v>0</v>
      </c>
      <c r="M35" s="27">
        <v>0</v>
      </c>
      <c r="N35" s="27">
        <v>2.14</v>
      </c>
      <c r="O35" s="27">
        <v>14.18</v>
      </c>
      <c r="P35" s="27">
        <v>1.53</v>
      </c>
      <c r="Q35" s="27">
        <v>0</v>
      </c>
      <c r="R35" s="27">
        <v>0</v>
      </c>
      <c r="S35" s="27">
        <v>0.17</v>
      </c>
      <c r="T35" s="27">
        <v>1.33</v>
      </c>
      <c r="U35" s="27">
        <v>174.37</v>
      </c>
      <c r="V35" s="27">
        <v>388.62</v>
      </c>
      <c r="W35" s="27">
        <v>13.74</v>
      </c>
      <c r="X35" s="27">
        <v>19.45</v>
      </c>
      <c r="Y35" s="27">
        <v>48.91</v>
      </c>
      <c r="Z35" s="27">
        <v>0.8</v>
      </c>
      <c r="AA35" s="27">
        <v>0</v>
      </c>
      <c r="AB35" s="27">
        <v>1151.57</v>
      </c>
      <c r="AC35" s="27">
        <v>213.05</v>
      </c>
      <c r="AD35" s="27">
        <v>1.02</v>
      </c>
      <c r="AE35" s="27">
        <v>0.08</v>
      </c>
      <c r="AF35" s="27">
        <v>0.05</v>
      </c>
      <c r="AG35" s="27">
        <v>0.86</v>
      </c>
      <c r="AH35" s="27">
        <v>1.51</v>
      </c>
      <c r="AI35" s="46">
        <v>5.39</v>
      </c>
      <c r="AJ35" s="38"/>
      <c r="AK35" s="50">
        <v>59.77</v>
      </c>
      <c r="AL35" s="20">
        <v>64.540000000000006</v>
      </c>
      <c r="AM35" s="20">
        <v>103.62</v>
      </c>
      <c r="AN35" s="20">
        <v>61.54</v>
      </c>
      <c r="AO35" s="20">
        <v>20.07</v>
      </c>
      <c r="AP35" s="20">
        <v>54</v>
      </c>
      <c r="AQ35" s="20">
        <v>21.44</v>
      </c>
      <c r="AR35" s="20">
        <v>70.73</v>
      </c>
      <c r="AS35" s="20">
        <v>68.209999999999994</v>
      </c>
      <c r="AT35" s="20">
        <v>134.99</v>
      </c>
      <c r="AU35" s="20">
        <v>85.31</v>
      </c>
      <c r="AV35" s="20">
        <v>26.98</v>
      </c>
      <c r="AW35" s="20">
        <v>57.67</v>
      </c>
      <c r="AX35" s="20">
        <v>420.32</v>
      </c>
      <c r="AY35" s="20">
        <v>0</v>
      </c>
      <c r="AZ35" s="20">
        <v>104.13</v>
      </c>
      <c r="BA35" s="20">
        <v>62.48</v>
      </c>
      <c r="BB35" s="20">
        <v>41.36</v>
      </c>
      <c r="BC35" s="20">
        <v>26.16</v>
      </c>
      <c r="BD35" s="20">
        <v>0</v>
      </c>
      <c r="BE35" s="20">
        <v>0</v>
      </c>
      <c r="BF35" s="20">
        <v>0</v>
      </c>
      <c r="BG35" s="20">
        <v>0</v>
      </c>
      <c r="BH35" s="20">
        <v>0</v>
      </c>
      <c r="BI35" s="20">
        <v>0</v>
      </c>
      <c r="BJ35" s="20">
        <v>0</v>
      </c>
      <c r="BK35" s="20">
        <v>0.17</v>
      </c>
      <c r="BL35" s="20">
        <v>0</v>
      </c>
      <c r="BM35" s="20">
        <v>0.08</v>
      </c>
      <c r="BN35" s="20">
        <v>0.01</v>
      </c>
      <c r="BO35" s="20">
        <v>0.01</v>
      </c>
      <c r="BP35" s="20">
        <v>0</v>
      </c>
      <c r="BQ35" s="20">
        <v>0</v>
      </c>
      <c r="BR35" s="20">
        <v>0</v>
      </c>
      <c r="BS35" s="20">
        <v>0.51</v>
      </c>
      <c r="BT35" s="20">
        <v>0</v>
      </c>
      <c r="BU35" s="20">
        <v>0</v>
      </c>
      <c r="BV35" s="20">
        <v>1.1100000000000001</v>
      </c>
      <c r="BW35" s="20">
        <v>0</v>
      </c>
      <c r="BX35" s="20">
        <v>0</v>
      </c>
      <c r="BY35" s="20">
        <v>0</v>
      </c>
      <c r="BZ35" s="20">
        <v>0</v>
      </c>
      <c r="CA35" s="20">
        <v>0</v>
      </c>
      <c r="CB35" s="20">
        <v>229.15</v>
      </c>
      <c r="CC35" s="21"/>
      <c r="CD35" s="21"/>
      <c r="CE35" s="20">
        <v>191.93</v>
      </c>
      <c r="CG35" s="20">
        <v>20.37</v>
      </c>
      <c r="CH35" s="20">
        <v>13.13</v>
      </c>
      <c r="CI35" s="20">
        <v>16.75</v>
      </c>
      <c r="CJ35" s="20">
        <v>622.77</v>
      </c>
      <c r="CK35" s="20">
        <v>372.86</v>
      </c>
      <c r="CL35" s="20">
        <v>497.82</v>
      </c>
      <c r="CM35" s="20">
        <v>38.79</v>
      </c>
      <c r="CN35" s="20">
        <v>19.02</v>
      </c>
      <c r="CO35" s="20">
        <v>28.9</v>
      </c>
      <c r="CP35" s="20">
        <v>0</v>
      </c>
      <c r="CQ35" s="20">
        <v>0.44</v>
      </c>
    </row>
    <row r="36" spans="1:95" s="8" customFormat="1" x14ac:dyDescent="0.3">
      <c r="A36" s="13" t="str">
        <f>"-"</f>
        <v>-</v>
      </c>
      <c r="B36" s="14" t="s">
        <v>61</v>
      </c>
      <c r="C36" s="15">
        <v>30</v>
      </c>
      <c r="D36" s="28">
        <v>5.95</v>
      </c>
      <c r="E36" s="28">
        <v>6.33</v>
      </c>
      <c r="F36" s="28">
        <v>5.63</v>
      </c>
      <c r="G36" s="28">
        <v>0</v>
      </c>
      <c r="H36" s="28">
        <v>0</v>
      </c>
      <c r="I36" s="32">
        <v>74.527680000000004</v>
      </c>
      <c r="J36" s="28">
        <v>1.53</v>
      </c>
      <c r="K36" s="28">
        <v>0</v>
      </c>
      <c r="L36" s="28">
        <v>0</v>
      </c>
      <c r="M36" s="28">
        <v>0</v>
      </c>
      <c r="N36" s="28">
        <v>0</v>
      </c>
      <c r="O36" s="28">
        <v>0</v>
      </c>
      <c r="P36" s="28">
        <v>0</v>
      </c>
      <c r="Q36" s="28">
        <v>0</v>
      </c>
      <c r="R36" s="28">
        <v>0</v>
      </c>
      <c r="S36" s="28">
        <v>0</v>
      </c>
      <c r="T36" s="28">
        <v>0.28000000000000003</v>
      </c>
      <c r="U36" s="28">
        <v>24.36</v>
      </c>
      <c r="V36" s="28">
        <v>59.41</v>
      </c>
      <c r="W36" s="28">
        <v>4.9000000000000004</v>
      </c>
      <c r="X36" s="28">
        <v>5.45</v>
      </c>
      <c r="Y36" s="28">
        <v>49.96</v>
      </c>
      <c r="Z36" s="28">
        <v>0.48</v>
      </c>
      <c r="AA36" s="28">
        <v>14.62</v>
      </c>
      <c r="AB36" s="28">
        <v>2.78</v>
      </c>
      <c r="AC36" s="28">
        <v>25.06</v>
      </c>
      <c r="AD36" s="28">
        <v>0.17</v>
      </c>
      <c r="AE36" s="28">
        <v>0.02</v>
      </c>
      <c r="AF36" s="28">
        <v>0.04</v>
      </c>
      <c r="AG36" s="28">
        <v>2.14</v>
      </c>
      <c r="AH36" s="28">
        <v>4.3499999999999996</v>
      </c>
      <c r="AI36" s="47">
        <v>0.25</v>
      </c>
      <c r="AJ36" s="38"/>
      <c r="AK36" s="48">
        <v>286.88</v>
      </c>
      <c r="AL36" s="8">
        <v>226.69</v>
      </c>
      <c r="AM36" s="8">
        <v>461.89</v>
      </c>
      <c r="AN36" s="8">
        <v>517.17999999999995</v>
      </c>
      <c r="AO36" s="8">
        <v>154.07</v>
      </c>
      <c r="AP36" s="8">
        <v>279.69</v>
      </c>
      <c r="AQ36" s="8">
        <v>95.85</v>
      </c>
      <c r="AR36" s="8">
        <v>243.38</v>
      </c>
      <c r="AS36" s="8">
        <v>377.5</v>
      </c>
      <c r="AT36" s="8">
        <v>400.72</v>
      </c>
      <c r="AU36" s="8">
        <v>533.53</v>
      </c>
      <c r="AV36" s="8">
        <v>158.97999999999999</v>
      </c>
      <c r="AW36" s="8">
        <v>449.46</v>
      </c>
      <c r="AX36" s="8">
        <v>844.3</v>
      </c>
      <c r="AY36" s="8">
        <v>49.4</v>
      </c>
      <c r="AZ36" s="8">
        <v>286.88</v>
      </c>
      <c r="BA36" s="8">
        <v>281</v>
      </c>
      <c r="BB36" s="8">
        <v>209.68</v>
      </c>
      <c r="BC36" s="8">
        <v>73.27</v>
      </c>
      <c r="BD36" s="8">
        <v>0</v>
      </c>
      <c r="BE36" s="8">
        <v>0</v>
      </c>
      <c r="BF36" s="8">
        <v>0</v>
      </c>
      <c r="BG36" s="8">
        <v>0</v>
      </c>
      <c r="BH36" s="8">
        <v>0</v>
      </c>
      <c r="BI36" s="8">
        <v>0</v>
      </c>
      <c r="BJ36" s="8">
        <v>0</v>
      </c>
      <c r="BK36" s="8">
        <v>0</v>
      </c>
      <c r="BL36" s="8">
        <v>0</v>
      </c>
      <c r="BM36" s="8">
        <v>0</v>
      </c>
      <c r="BN36" s="8">
        <v>0</v>
      </c>
      <c r="BO36" s="8">
        <v>0</v>
      </c>
      <c r="BP36" s="8">
        <v>0</v>
      </c>
      <c r="BQ36" s="8">
        <v>0</v>
      </c>
      <c r="BR36" s="8">
        <v>0</v>
      </c>
      <c r="BS36" s="8">
        <v>0</v>
      </c>
      <c r="BT36" s="8">
        <v>0</v>
      </c>
      <c r="BU36" s="8">
        <v>0</v>
      </c>
      <c r="BV36" s="8">
        <v>0</v>
      </c>
      <c r="BW36" s="8">
        <v>0</v>
      </c>
      <c r="BX36" s="8">
        <v>0</v>
      </c>
      <c r="BY36" s="8">
        <v>0</v>
      </c>
      <c r="BZ36" s="8">
        <v>0</v>
      </c>
      <c r="CA36" s="8">
        <v>0</v>
      </c>
      <c r="CB36" s="8">
        <v>21.78</v>
      </c>
      <c r="CC36" s="16"/>
      <c r="CD36" s="16"/>
      <c r="CE36" s="8">
        <v>15.08</v>
      </c>
      <c r="CG36" s="8">
        <v>15.03</v>
      </c>
      <c r="CH36" s="8">
        <v>5.64</v>
      </c>
      <c r="CI36" s="8">
        <v>10.34</v>
      </c>
      <c r="CJ36" s="8">
        <v>6765.12</v>
      </c>
      <c r="CK36" s="8">
        <v>4322.16</v>
      </c>
      <c r="CL36" s="8">
        <v>5543.64</v>
      </c>
      <c r="CM36" s="8">
        <v>43.64</v>
      </c>
      <c r="CN36" s="8">
        <v>31.95</v>
      </c>
      <c r="CO36" s="8">
        <v>37.79</v>
      </c>
      <c r="CP36" s="8">
        <v>0</v>
      </c>
      <c r="CQ36" s="8">
        <v>0</v>
      </c>
    </row>
    <row r="37" spans="1:95" s="9" customFormat="1" x14ac:dyDescent="0.3">
      <c r="A37" s="22"/>
      <c r="B37" s="23" t="s">
        <v>58</v>
      </c>
      <c r="C37" s="24">
        <f>SUM(C31:C36)</f>
        <v>610</v>
      </c>
      <c r="D37" s="29">
        <f t="shared" ref="D37:AI37" si="2">SUM(D31:D36)</f>
        <v>12.54</v>
      </c>
      <c r="E37" s="29">
        <f t="shared" si="2"/>
        <v>6.33</v>
      </c>
      <c r="F37" s="29">
        <f t="shared" si="2"/>
        <v>8.7200000000000006</v>
      </c>
      <c r="G37" s="29">
        <f t="shared" si="2"/>
        <v>3.1100000000000003</v>
      </c>
      <c r="H37" s="29">
        <f t="shared" si="2"/>
        <v>58.06</v>
      </c>
      <c r="I37" s="33">
        <f t="shared" si="2"/>
        <v>352.83749668000007</v>
      </c>
      <c r="J37" s="29">
        <f t="shared" si="2"/>
        <v>1.99</v>
      </c>
      <c r="K37" s="29">
        <f t="shared" si="2"/>
        <v>1.1399999999999999</v>
      </c>
      <c r="L37" s="29">
        <f t="shared" si="2"/>
        <v>0</v>
      </c>
      <c r="M37" s="29">
        <f t="shared" si="2"/>
        <v>0</v>
      </c>
      <c r="N37" s="29">
        <f t="shared" si="2"/>
        <v>16.759999999999998</v>
      </c>
      <c r="O37" s="29">
        <f t="shared" si="2"/>
        <v>35.32</v>
      </c>
      <c r="P37" s="29">
        <f t="shared" si="2"/>
        <v>5.98</v>
      </c>
      <c r="Q37" s="29">
        <f t="shared" si="2"/>
        <v>0</v>
      </c>
      <c r="R37" s="29">
        <f t="shared" si="2"/>
        <v>0</v>
      </c>
      <c r="S37" s="29">
        <f t="shared" si="2"/>
        <v>1.27</v>
      </c>
      <c r="T37" s="29">
        <f t="shared" si="2"/>
        <v>3.46</v>
      </c>
      <c r="U37" s="29">
        <f t="shared" si="2"/>
        <v>407.78000000000003</v>
      </c>
      <c r="V37" s="29">
        <f t="shared" si="2"/>
        <v>799.68</v>
      </c>
      <c r="W37" s="29">
        <f t="shared" si="2"/>
        <v>45.29</v>
      </c>
      <c r="X37" s="29">
        <f t="shared" si="2"/>
        <v>48</v>
      </c>
      <c r="Y37" s="29">
        <f t="shared" si="2"/>
        <v>157.27000000000001</v>
      </c>
      <c r="Z37" s="29">
        <f t="shared" si="2"/>
        <v>4.66</v>
      </c>
      <c r="AA37" s="29">
        <f t="shared" si="2"/>
        <v>14.62</v>
      </c>
      <c r="AB37" s="29">
        <f t="shared" si="2"/>
        <v>1185.8499999999999</v>
      </c>
      <c r="AC37" s="29">
        <f t="shared" si="2"/>
        <v>243.41000000000003</v>
      </c>
      <c r="AD37" s="29">
        <f t="shared" si="2"/>
        <v>1.81</v>
      </c>
      <c r="AE37" s="29">
        <f t="shared" si="2"/>
        <v>0.18</v>
      </c>
      <c r="AF37" s="29">
        <f t="shared" si="2"/>
        <v>0.13</v>
      </c>
      <c r="AG37" s="29">
        <f t="shared" si="2"/>
        <v>3.5100000000000002</v>
      </c>
      <c r="AH37" s="29">
        <f t="shared" si="2"/>
        <v>6.8599999999999994</v>
      </c>
      <c r="AI37" s="29">
        <f t="shared" si="2"/>
        <v>15.64</v>
      </c>
      <c r="AJ37" s="52"/>
      <c r="AK37" s="9">
        <v>1290.3</v>
      </c>
      <c r="AL37" s="9">
        <v>1082.92</v>
      </c>
      <c r="AM37" s="9">
        <v>2018.32</v>
      </c>
      <c r="AN37" s="9">
        <v>1890.13</v>
      </c>
      <c r="AO37" s="9">
        <v>539.42999999999995</v>
      </c>
      <c r="AP37" s="9">
        <v>1020.4</v>
      </c>
      <c r="AQ37" s="9">
        <v>333.51</v>
      </c>
      <c r="AR37" s="9">
        <v>1200.3499999999999</v>
      </c>
      <c r="AS37" s="9">
        <v>1314.26</v>
      </c>
      <c r="AT37" s="9">
        <v>1410.35</v>
      </c>
      <c r="AU37" s="9">
        <v>1894.8</v>
      </c>
      <c r="AV37" s="9">
        <v>685.68</v>
      </c>
      <c r="AW37" s="9">
        <v>1398.37</v>
      </c>
      <c r="AX37" s="9">
        <v>5494.98</v>
      </c>
      <c r="AY37" s="9">
        <v>163.57</v>
      </c>
      <c r="AZ37" s="9">
        <v>1697.8</v>
      </c>
      <c r="BA37" s="9">
        <v>1199.5899999999999</v>
      </c>
      <c r="BB37" s="9">
        <v>818.26</v>
      </c>
      <c r="BC37" s="9">
        <v>423.13</v>
      </c>
      <c r="BD37" s="9">
        <v>0.11</v>
      </c>
      <c r="BE37" s="9">
        <v>0.05</v>
      </c>
      <c r="BF37" s="9">
        <v>0.03</v>
      </c>
      <c r="BG37" s="9">
        <v>0.06</v>
      </c>
      <c r="BH37" s="9">
        <v>7.0000000000000007E-2</v>
      </c>
      <c r="BI37" s="9">
        <v>0.31</v>
      </c>
      <c r="BJ37" s="9">
        <v>0</v>
      </c>
      <c r="BK37" s="9">
        <v>1.42</v>
      </c>
      <c r="BL37" s="9">
        <v>0</v>
      </c>
      <c r="BM37" s="9">
        <v>0.52</v>
      </c>
      <c r="BN37" s="9">
        <v>0.02</v>
      </c>
      <c r="BO37" s="9">
        <v>0.04</v>
      </c>
      <c r="BP37" s="9">
        <v>0</v>
      </c>
      <c r="BQ37" s="9">
        <v>0.06</v>
      </c>
      <c r="BR37" s="9">
        <v>0.1</v>
      </c>
      <c r="BS37" s="9">
        <v>2.1800000000000002</v>
      </c>
      <c r="BT37" s="9">
        <v>0</v>
      </c>
      <c r="BU37" s="9">
        <v>0</v>
      </c>
      <c r="BV37" s="9">
        <v>4.05</v>
      </c>
      <c r="BW37" s="9">
        <v>0.04</v>
      </c>
      <c r="BX37" s="9">
        <v>0</v>
      </c>
      <c r="BY37" s="9">
        <v>0</v>
      </c>
      <c r="BZ37" s="9">
        <v>0</v>
      </c>
      <c r="CA37" s="9">
        <v>0</v>
      </c>
      <c r="CB37" s="9">
        <v>768.73</v>
      </c>
      <c r="CC37" s="7"/>
      <c r="CD37" s="7" t="e">
        <f>$I$37/#REF!*100</f>
        <v>#REF!</v>
      </c>
      <c r="CE37" s="9">
        <v>54.38</v>
      </c>
      <c r="CG37" s="9">
        <v>56.28</v>
      </c>
      <c r="CH37" s="9">
        <v>34.85</v>
      </c>
      <c r="CI37" s="9">
        <v>45.56</v>
      </c>
      <c r="CJ37" s="9">
        <v>5949.76</v>
      </c>
      <c r="CK37" s="9">
        <v>3322.67</v>
      </c>
      <c r="CL37" s="9">
        <v>4636.21</v>
      </c>
      <c r="CM37" s="9">
        <v>140.02000000000001</v>
      </c>
      <c r="CN37" s="9">
        <v>108.75</v>
      </c>
      <c r="CO37" s="9">
        <v>124.39</v>
      </c>
      <c r="CP37" s="9">
        <v>5</v>
      </c>
      <c r="CQ37" s="9">
        <v>1.04</v>
      </c>
    </row>
    <row r="38" spans="1:95" x14ac:dyDescent="0.3">
      <c r="AJ38" s="38"/>
    </row>
    <row r="39" spans="1:95" x14ac:dyDescent="0.3">
      <c r="B39" s="41" t="s">
        <v>49</v>
      </c>
      <c r="AJ39" s="38"/>
    </row>
    <row r="40" spans="1:95" x14ac:dyDescent="0.3">
      <c r="B40" s="12" t="s">
        <v>59</v>
      </c>
      <c r="AJ40" s="38"/>
    </row>
    <row r="41" spans="1:95" s="20" customFormat="1" x14ac:dyDescent="0.3">
      <c r="A41" s="17" t="str">
        <f>"-"</f>
        <v>-</v>
      </c>
      <c r="B41" s="18" t="s">
        <v>18</v>
      </c>
      <c r="C41" s="19">
        <v>30</v>
      </c>
      <c r="D41" s="27">
        <v>1.83</v>
      </c>
      <c r="E41" s="27">
        <v>0</v>
      </c>
      <c r="F41" s="27">
        <v>0.18</v>
      </c>
      <c r="G41" s="27">
        <v>0.2</v>
      </c>
      <c r="H41" s="27">
        <v>11.07</v>
      </c>
      <c r="I41" s="31">
        <v>54.046799999999998</v>
      </c>
      <c r="J41" s="27">
        <v>0</v>
      </c>
      <c r="K41" s="27">
        <v>0</v>
      </c>
      <c r="L41" s="27">
        <v>0</v>
      </c>
      <c r="M41" s="27">
        <v>0</v>
      </c>
      <c r="N41" s="27">
        <v>0.33</v>
      </c>
      <c r="O41" s="27">
        <v>10.68</v>
      </c>
      <c r="P41" s="27">
        <v>0.06</v>
      </c>
      <c r="Q41" s="27">
        <v>0</v>
      </c>
      <c r="R41" s="27">
        <v>0</v>
      </c>
      <c r="S41" s="27">
        <v>0</v>
      </c>
      <c r="T41" s="27">
        <v>0.54</v>
      </c>
      <c r="U41" s="27">
        <v>0</v>
      </c>
      <c r="V41" s="27">
        <v>0</v>
      </c>
      <c r="W41" s="27">
        <v>0</v>
      </c>
      <c r="X41" s="27">
        <v>0</v>
      </c>
      <c r="Y41" s="27">
        <v>0</v>
      </c>
      <c r="Z41" s="27">
        <v>0</v>
      </c>
      <c r="AA41" s="27">
        <v>0</v>
      </c>
      <c r="AB41" s="27">
        <v>0</v>
      </c>
      <c r="AC41" s="27">
        <v>0</v>
      </c>
      <c r="AD41" s="27">
        <v>0</v>
      </c>
      <c r="AE41" s="27">
        <v>0</v>
      </c>
      <c r="AF41" s="27">
        <v>0</v>
      </c>
      <c r="AG41" s="27">
        <v>0</v>
      </c>
      <c r="AH41" s="27">
        <v>0</v>
      </c>
      <c r="AI41" s="46">
        <v>0</v>
      </c>
      <c r="AJ41" s="51"/>
      <c r="AK41" s="49">
        <v>95.79</v>
      </c>
      <c r="AL41" s="42">
        <v>99.7</v>
      </c>
      <c r="AM41" s="42">
        <v>152.69</v>
      </c>
      <c r="AN41" s="42">
        <v>50.63</v>
      </c>
      <c r="AO41" s="42">
        <v>30.02</v>
      </c>
      <c r="AP41" s="42">
        <v>60.03</v>
      </c>
      <c r="AQ41" s="42">
        <v>22.71</v>
      </c>
      <c r="AR41" s="42">
        <v>108.58</v>
      </c>
      <c r="AS41" s="42">
        <v>67.34</v>
      </c>
      <c r="AT41" s="42">
        <v>93.96</v>
      </c>
      <c r="AU41" s="42">
        <v>77.52</v>
      </c>
      <c r="AV41" s="42">
        <v>40.72</v>
      </c>
      <c r="AW41" s="42">
        <v>72.040000000000006</v>
      </c>
      <c r="AX41" s="42">
        <v>602.39</v>
      </c>
      <c r="AY41" s="42">
        <v>0</v>
      </c>
      <c r="AZ41" s="42">
        <v>196.27</v>
      </c>
      <c r="BA41" s="42">
        <v>85.35</v>
      </c>
      <c r="BB41" s="42">
        <v>56.64</v>
      </c>
      <c r="BC41" s="42">
        <v>44.89</v>
      </c>
      <c r="BD41" s="42">
        <v>0</v>
      </c>
      <c r="BE41" s="42">
        <v>0</v>
      </c>
      <c r="BF41" s="42">
        <v>0</v>
      </c>
      <c r="BG41" s="42">
        <v>0</v>
      </c>
      <c r="BH41" s="42">
        <v>0</v>
      </c>
      <c r="BI41" s="42">
        <v>0</v>
      </c>
      <c r="BJ41" s="42">
        <v>0</v>
      </c>
      <c r="BK41" s="42">
        <v>0.02</v>
      </c>
      <c r="BL41" s="42">
        <v>0</v>
      </c>
      <c r="BM41" s="42">
        <v>0</v>
      </c>
      <c r="BN41" s="42">
        <v>0</v>
      </c>
      <c r="BO41" s="42">
        <v>0</v>
      </c>
      <c r="BP41" s="42">
        <v>0</v>
      </c>
      <c r="BQ41" s="42">
        <v>0</v>
      </c>
      <c r="BR41" s="42">
        <v>0</v>
      </c>
      <c r="BS41" s="42">
        <v>0.02</v>
      </c>
      <c r="BT41" s="42">
        <v>0</v>
      </c>
      <c r="BU41" s="42">
        <v>0</v>
      </c>
      <c r="BV41" s="42">
        <v>0.08</v>
      </c>
      <c r="BW41" s="42">
        <v>0</v>
      </c>
      <c r="BX41" s="42">
        <v>0</v>
      </c>
      <c r="BY41" s="42">
        <v>0</v>
      </c>
      <c r="BZ41" s="42">
        <v>0</v>
      </c>
      <c r="CA41" s="42">
        <v>0</v>
      </c>
      <c r="CB41" s="42">
        <v>11.73</v>
      </c>
      <c r="CC41" s="42"/>
      <c r="CD41" s="42"/>
      <c r="CE41" s="42">
        <v>0</v>
      </c>
      <c r="CF41" s="42"/>
      <c r="CG41" s="42">
        <v>0</v>
      </c>
      <c r="CH41" s="42">
        <v>0</v>
      </c>
      <c r="CI41" s="42">
        <v>0</v>
      </c>
      <c r="CJ41" s="42">
        <v>570</v>
      </c>
      <c r="CK41" s="42">
        <v>219.6</v>
      </c>
      <c r="CL41" s="42">
        <v>394.8</v>
      </c>
      <c r="CM41" s="42">
        <v>4.5599999999999996</v>
      </c>
      <c r="CN41" s="42">
        <v>4.5599999999999996</v>
      </c>
      <c r="CO41" s="42">
        <v>4.5599999999999996</v>
      </c>
      <c r="CP41" s="42">
        <v>0</v>
      </c>
      <c r="CQ41" s="42">
        <v>0</v>
      </c>
    </row>
    <row r="42" spans="1:95" s="20" customFormat="1" x14ac:dyDescent="0.3">
      <c r="A42" s="17" t="str">
        <f>"-"</f>
        <v>-</v>
      </c>
      <c r="B42" s="18" t="s">
        <v>19</v>
      </c>
      <c r="C42" s="19">
        <v>30</v>
      </c>
      <c r="D42" s="27">
        <v>1.8</v>
      </c>
      <c r="E42" s="27">
        <v>0</v>
      </c>
      <c r="F42" s="27">
        <v>0.36</v>
      </c>
      <c r="G42" s="27">
        <v>0.36</v>
      </c>
      <c r="H42" s="27">
        <v>12.51</v>
      </c>
      <c r="I42" s="31">
        <v>57.293999999999997</v>
      </c>
      <c r="J42" s="27">
        <v>0.06</v>
      </c>
      <c r="K42" s="27">
        <v>0</v>
      </c>
      <c r="L42" s="27">
        <v>0</v>
      </c>
      <c r="M42" s="27">
        <v>0</v>
      </c>
      <c r="N42" s="27">
        <v>0.36</v>
      </c>
      <c r="O42" s="27">
        <v>9.66</v>
      </c>
      <c r="P42" s="27">
        <v>2.4900000000000002</v>
      </c>
      <c r="Q42" s="27">
        <v>0</v>
      </c>
      <c r="R42" s="27">
        <v>0</v>
      </c>
      <c r="S42" s="27">
        <v>0.3</v>
      </c>
      <c r="T42" s="27">
        <v>0.75</v>
      </c>
      <c r="U42" s="27">
        <v>183</v>
      </c>
      <c r="V42" s="27">
        <v>73.5</v>
      </c>
      <c r="W42" s="27">
        <v>10.5</v>
      </c>
      <c r="X42" s="27">
        <v>14.1</v>
      </c>
      <c r="Y42" s="27">
        <v>47.4</v>
      </c>
      <c r="Z42" s="27">
        <v>1.17</v>
      </c>
      <c r="AA42" s="27">
        <v>0</v>
      </c>
      <c r="AB42" s="27">
        <v>1.5</v>
      </c>
      <c r="AC42" s="27">
        <v>0.3</v>
      </c>
      <c r="AD42" s="27">
        <v>0.42</v>
      </c>
      <c r="AE42" s="27">
        <v>0.05</v>
      </c>
      <c r="AF42" s="27">
        <v>0.02</v>
      </c>
      <c r="AG42" s="27">
        <v>0.21</v>
      </c>
      <c r="AH42" s="27">
        <v>0.6</v>
      </c>
      <c r="AI42" s="46">
        <v>0</v>
      </c>
      <c r="AJ42" s="51"/>
      <c r="AK42" s="49">
        <v>96.6</v>
      </c>
      <c r="AL42" s="42">
        <v>74.400000000000006</v>
      </c>
      <c r="AM42" s="42">
        <v>128.1</v>
      </c>
      <c r="AN42" s="42">
        <v>66.900000000000006</v>
      </c>
      <c r="AO42" s="42">
        <v>27.9</v>
      </c>
      <c r="AP42" s="42">
        <v>59.4</v>
      </c>
      <c r="AQ42" s="42">
        <v>24</v>
      </c>
      <c r="AR42" s="42">
        <v>111.3</v>
      </c>
      <c r="AS42" s="42">
        <v>89.1</v>
      </c>
      <c r="AT42" s="42">
        <v>87.3</v>
      </c>
      <c r="AU42" s="42">
        <v>139.19999999999999</v>
      </c>
      <c r="AV42" s="42">
        <v>37.200000000000003</v>
      </c>
      <c r="AW42" s="42">
        <v>93</v>
      </c>
      <c r="AX42" s="42">
        <v>467.7</v>
      </c>
      <c r="AY42" s="42">
        <v>0</v>
      </c>
      <c r="AZ42" s="42">
        <v>157.80000000000001</v>
      </c>
      <c r="BA42" s="42">
        <v>87.3</v>
      </c>
      <c r="BB42" s="42">
        <v>54</v>
      </c>
      <c r="BC42" s="42">
        <v>39</v>
      </c>
      <c r="BD42" s="42">
        <v>0</v>
      </c>
      <c r="BE42" s="42">
        <v>0</v>
      </c>
      <c r="BF42" s="42">
        <v>0</v>
      </c>
      <c r="BG42" s="42">
        <v>0</v>
      </c>
      <c r="BH42" s="42">
        <v>0</v>
      </c>
      <c r="BI42" s="42">
        <v>0</v>
      </c>
      <c r="BJ42" s="42">
        <v>0</v>
      </c>
      <c r="BK42" s="42">
        <v>0.04</v>
      </c>
      <c r="BL42" s="42">
        <v>0</v>
      </c>
      <c r="BM42" s="42">
        <v>0</v>
      </c>
      <c r="BN42" s="42">
        <v>0.01</v>
      </c>
      <c r="BO42" s="42">
        <v>0</v>
      </c>
      <c r="BP42" s="42">
        <v>0</v>
      </c>
      <c r="BQ42" s="42">
        <v>0</v>
      </c>
      <c r="BR42" s="42">
        <v>0</v>
      </c>
      <c r="BS42" s="42">
        <v>0.03</v>
      </c>
      <c r="BT42" s="42">
        <v>0</v>
      </c>
      <c r="BU42" s="42">
        <v>0</v>
      </c>
      <c r="BV42" s="42">
        <v>0.14000000000000001</v>
      </c>
      <c r="BW42" s="42">
        <v>0.02</v>
      </c>
      <c r="BX42" s="42">
        <v>0</v>
      </c>
      <c r="BY42" s="42">
        <v>0</v>
      </c>
      <c r="BZ42" s="42">
        <v>0</v>
      </c>
      <c r="CA42" s="42">
        <v>0</v>
      </c>
      <c r="CB42" s="42">
        <v>14.1</v>
      </c>
      <c r="CC42" s="42"/>
      <c r="CD42" s="42"/>
      <c r="CE42" s="42">
        <v>0.25</v>
      </c>
      <c r="CF42" s="42"/>
      <c r="CG42" s="42">
        <v>3</v>
      </c>
      <c r="CH42" s="42">
        <v>3</v>
      </c>
      <c r="CI42" s="42">
        <v>3</v>
      </c>
      <c r="CJ42" s="42">
        <v>570</v>
      </c>
      <c r="CK42" s="42">
        <v>219.6</v>
      </c>
      <c r="CL42" s="42">
        <v>394.8</v>
      </c>
      <c r="CM42" s="42">
        <v>5.7</v>
      </c>
      <c r="CN42" s="42">
        <v>4.74</v>
      </c>
      <c r="CO42" s="42">
        <v>5.22</v>
      </c>
      <c r="CP42" s="42">
        <v>0</v>
      </c>
      <c r="CQ42" s="42">
        <v>0</v>
      </c>
    </row>
    <row r="43" spans="1:95" s="20" customFormat="1" x14ac:dyDescent="0.3">
      <c r="A43" s="17" t="str">
        <f>"29/10"</f>
        <v>29/10</v>
      </c>
      <c r="B43" s="18" t="s">
        <v>31</v>
      </c>
      <c r="C43" s="19">
        <v>200</v>
      </c>
      <c r="D43" s="27">
        <v>0.23</v>
      </c>
      <c r="E43" s="27">
        <v>0</v>
      </c>
      <c r="F43" s="27">
        <v>0.05</v>
      </c>
      <c r="G43" s="27">
        <v>0.05</v>
      </c>
      <c r="H43" s="27">
        <v>9.92</v>
      </c>
      <c r="I43" s="31">
        <v>39.591609756097569</v>
      </c>
      <c r="J43" s="27">
        <v>0</v>
      </c>
      <c r="K43" s="27">
        <v>0</v>
      </c>
      <c r="L43" s="27">
        <v>0</v>
      </c>
      <c r="M43" s="27">
        <v>0</v>
      </c>
      <c r="N43" s="27">
        <v>9.7200000000000006</v>
      </c>
      <c r="O43" s="27">
        <v>0</v>
      </c>
      <c r="P43" s="27">
        <v>0.19</v>
      </c>
      <c r="Q43" s="27">
        <v>0</v>
      </c>
      <c r="R43" s="27">
        <v>0</v>
      </c>
      <c r="S43" s="27">
        <v>0.28000000000000003</v>
      </c>
      <c r="T43" s="27">
        <v>0.09</v>
      </c>
      <c r="U43" s="27">
        <v>0.63</v>
      </c>
      <c r="V43" s="27">
        <v>8.16</v>
      </c>
      <c r="W43" s="27">
        <v>2.1800000000000002</v>
      </c>
      <c r="X43" s="27">
        <v>0.56000000000000005</v>
      </c>
      <c r="Y43" s="27">
        <v>1</v>
      </c>
      <c r="Z43" s="27">
        <v>0.06</v>
      </c>
      <c r="AA43" s="27">
        <v>0</v>
      </c>
      <c r="AB43" s="27">
        <v>0.44</v>
      </c>
      <c r="AC43" s="27">
        <v>0.1</v>
      </c>
      <c r="AD43" s="27">
        <v>0.01</v>
      </c>
      <c r="AE43" s="27">
        <v>0</v>
      </c>
      <c r="AF43" s="27">
        <v>0</v>
      </c>
      <c r="AG43" s="27">
        <v>0</v>
      </c>
      <c r="AH43" s="27">
        <v>0.01</v>
      </c>
      <c r="AI43" s="46">
        <v>0.78</v>
      </c>
      <c r="AJ43" s="38"/>
      <c r="AK43" s="50">
        <v>0.67</v>
      </c>
      <c r="AL43" s="20">
        <v>0.76</v>
      </c>
      <c r="AM43" s="20">
        <v>0.62</v>
      </c>
      <c r="AN43" s="20">
        <v>1.1499999999999999</v>
      </c>
      <c r="AO43" s="20">
        <v>0.28999999999999998</v>
      </c>
      <c r="AP43" s="20">
        <v>1.2</v>
      </c>
      <c r="AQ43" s="20">
        <v>0</v>
      </c>
      <c r="AR43" s="20">
        <v>1.53</v>
      </c>
      <c r="AS43" s="20">
        <v>0</v>
      </c>
      <c r="AT43" s="20">
        <v>0</v>
      </c>
      <c r="AU43" s="20">
        <v>0</v>
      </c>
      <c r="AV43" s="20">
        <v>0.86</v>
      </c>
      <c r="AW43" s="20">
        <v>0</v>
      </c>
      <c r="AX43" s="20">
        <v>0</v>
      </c>
      <c r="AY43" s="20">
        <v>0</v>
      </c>
      <c r="AZ43" s="20">
        <v>0</v>
      </c>
      <c r="BA43" s="20">
        <v>0</v>
      </c>
      <c r="BB43" s="20">
        <v>0</v>
      </c>
      <c r="BC43" s="20">
        <v>0</v>
      </c>
      <c r="BD43" s="20">
        <v>0</v>
      </c>
      <c r="BE43" s="20">
        <v>0</v>
      </c>
      <c r="BF43" s="20">
        <v>0</v>
      </c>
      <c r="BG43" s="20">
        <v>0</v>
      </c>
      <c r="BH43" s="20">
        <v>0</v>
      </c>
      <c r="BI43" s="20">
        <v>0</v>
      </c>
      <c r="BJ43" s="20">
        <v>0</v>
      </c>
      <c r="BK43" s="20">
        <v>0</v>
      </c>
      <c r="BL43" s="20">
        <v>0</v>
      </c>
      <c r="BM43" s="20">
        <v>0</v>
      </c>
      <c r="BN43" s="20">
        <v>0</v>
      </c>
      <c r="BO43" s="20">
        <v>0</v>
      </c>
      <c r="BP43" s="20">
        <v>0</v>
      </c>
      <c r="BQ43" s="20">
        <v>0</v>
      </c>
      <c r="BR43" s="20">
        <v>0</v>
      </c>
      <c r="BS43" s="20">
        <v>0</v>
      </c>
      <c r="BT43" s="20">
        <v>0</v>
      </c>
      <c r="BU43" s="20">
        <v>0</v>
      </c>
      <c r="BV43" s="20">
        <v>0</v>
      </c>
      <c r="BW43" s="20">
        <v>0</v>
      </c>
      <c r="BX43" s="20">
        <v>0</v>
      </c>
      <c r="BY43" s="20">
        <v>0</v>
      </c>
      <c r="BZ43" s="20">
        <v>0</v>
      </c>
      <c r="CA43" s="20">
        <v>0</v>
      </c>
      <c r="CB43" s="20">
        <v>199.5</v>
      </c>
      <c r="CC43" s="21"/>
      <c r="CD43" s="21"/>
      <c r="CE43" s="20">
        <v>7.0000000000000007E-2</v>
      </c>
      <c r="CG43" s="20">
        <v>4.28</v>
      </c>
      <c r="CH43" s="20">
        <v>4.1399999999999997</v>
      </c>
      <c r="CI43" s="20">
        <v>4.21</v>
      </c>
      <c r="CJ43" s="20">
        <v>482.93</v>
      </c>
      <c r="CK43" s="20">
        <v>183.51</v>
      </c>
      <c r="CL43" s="20">
        <v>333.22</v>
      </c>
      <c r="CM43" s="20">
        <v>44.36</v>
      </c>
      <c r="CN43" s="20">
        <v>26.52</v>
      </c>
      <c r="CO43" s="20">
        <v>35.44</v>
      </c>
      <c r="CP43" s="20">
        <v>9.76</v>
      </c>
      <c r="CQ43" s="20">
        <v>0</v>
      </c>
    </row>
    <row r="44" spans="1:95" s="20" customFormat="1" ht="31.2" x14ac:dyDescent="0.3">
      <c r="A44" s="17" t="str">
        <f>"32/1"</f>
        <v>32/1</v>
      </c>
      <c r="B44" s="18" t="s">
        <v>32</v>
      </c>
      <c r="C44" s="19">
        <v>100</v>
      </c>
      <c r="D44" s="27">
        <v>1.38</v>
      </c>
      <c r="E44" s="27">
        <v>0</v>
      </c>
      <c r="F44" s="27">
        <v>5.97</v>
      </c>
      <c r="G44" s="27">
        <v>5.97</v>
      </c>
      <c r="H44" s="27">
        <v>9.01</v>
      </c>
      <c r="I44" s="31">
        <v>89.864145840000006</v>
      </c>
      <c r="J44" s="27">
        <v>0.75</v>
      </c>
      <c r="K44" s="27">
        <v>3.9</v>
      </c>
      <c r="L44" s="27">
        <v>0</v>
      </c>
      <c r="M44" s="27">
        <v>0</v>
      </c>
      <c r="N44" s="27">
        <v>6.75</v>
      </c>
      <c r="O44" s="27">
        <v>0.09</v>
      </c>
      <c r="P44" s="27">
        <v>2.1800000000000002</v>
      </c>
      <c r="Q44" s="27">
        <v>0</v>
      </c>
      <c r="R44" s="27">
        <v>0</v>
      </c>
      <c r="S44" s="27">
        <v>0.1</v>
      </c>
      <c r="T44" s="27">
        <v>1.46</v>
      </c>
      <c r="U44" s="27">
        <v>223.12</v>
      </c>
      <c r="V44" s="27">
        <v>223.35</v>
      </c>
      <c r="W44" s="27">
        <v>34.08</v>
      </c>
      <c r="X44" s="27">
        <v>19.3</v>
      </c>
      <c r="Y44" s="27">
        <v>37.99</v>
      </c>
      <c r="Z44" s="27">
        <v>1.24</v>
      </c>
      <c r="AA44" s="27">
        <v>0</v>
      </c>
      <c r="AB44" s="27">
        <v>8.24</v>
      </c>
      <c r="AC44" s="27">
        <v>1.98</v>
      </c>
      <c r="AD44" s="27">
        <v>2.74</v>
      </c>
      <c r="AE44" s="27">
        <v>0.01</v>
      </c>
      <c r="AF44" s="27">
        <v>0.03</v>
      </c>
      <c r="AG44" s="27">
        <v>0.15</v>
      </c>
      <c r="AH44" s="27">
        <v>0.4</v>
      </c>
      <c r="AI44" s="46">
        <v>1.94</v>
      </c>
      <c r="AJ44" s="38"/>
      <c r="AK44" s="50">
        <v>48.8</v>
      </c>
      <c r="AL44" s="20">
        <v>55.25</v>
      </c>
      <c r="AM44" s="20">
        <v>61.69</v>
      </c>
      <c r="AN44" s="20">
        <v>84.71</v>
      </c>
      <c r="AO44" s="20">
        <v>18.420000000000002</v>
      </c>
      <c r="AP44" s="20">
        <v>48.8</v>
      </c>
      <c r="AQ44" s="20">
        <v>11.97</v>
      </c>
      <c r="AR44" s="20">
        <v>41.43</v>
      </c>
      <c r="AS44" s="20">
        <v>36.83</v>
      </c>
      <c r="AT44" s="20">
        <v>67.22</v>
      </c>
      <c r="AU44" s="20">
        <v>302.01</v>
      </c>
      <c r="AV44" s="20">
        <v>12.89</v>
      </c>
      <c r="AW44" s="20">
        <v>34.99</v>
      </c>
      <c r="AX44" s="20">
        <v>252.29</v>
      </c>
      <c r="AY44" s="20">
        <v>0</v>
      </c>
      <c r="AZ44" s="20">
        <v>43.28</v>
      </c>
      <c r="BA44" s="20">
        <v>58.01</v>
      </c>
      <c r="BB44" s="20">
        <v>46.04</v>
      </c>
      <c r="BC44" s="20">
        <v>13.81</v>
      </c>
      <c r="BD44" s="20">
        <v>0</v>
      </c>
      <c r="BE44" s="20">
        <v>0</v>
      </c>
      <c r="BF44" s="20">
        <v>0</v>
      </c>
      <c r="BG44" s="20">
        <v>0</v>
      </c>
      <c r="BH44" s="20">
        <v>0</v>
      </c>
      <c r="BI44" s="20">
        <v>0</v>
      </c>
      <c r="BJ44" s="20">
        <v>0</v>
      </c>
      <c r="BK44" s="20">
        <v>0.36</v>
      </c>
      <c r="BL44" s="20">
        <v>0</v>
      </c>
      <c r="BM44" s="20">
        <v>0.24</v>
      </c>
      <c r="BN44" s="20">
        <v>0.02</v>
      </c>
      <c r="BO44" s="20">
        <v>0.04</v>
      </c>
      <c r="BP44" s="20">
        <v>0</v>
      </c>
      <c r="BQ44" s="20">
        <v>0</v>
      </c>
      <c r="BR44" s="20">
        <v>0</v>
      </c>
      <c r="BS44" s="20">
        <v>1.39</v>
      </c>
      <c r="BT44" s="20">
        <v>0</v>
      </c>
      <c r="BU44" s="20">
        <v>0</v>
      </c>
      <c r="BV44" s="20">
        <v>3.47</v>
      </c>
      <c r="BW44" s="20">
        <v>0</v>
      </c>
      <c r="BX44" s="20">
        <v>0</v>
      </c>
      <c r="BY44" s="20">
        <v>0</v>
      </c>
      <c r="BZ44" s="20">
        <v>0</v>
      </c>
      <c r="CA44" s="20">
        <v>0</v>
      </c>
      <c r="CB44" s="20">
        <v>85.06</v>
      </c>
      <c r="CC44" s="21"/>
      <c r="CD44" s="21"/>
      <c r="CE44" s="20">
        <v>1.37</v>
      </c>
      <c r="CG44" s="20">
        <v>27.16</v>
      </c>
      <c r="CH44" s="20">
        <v>16.98</v>
      </c>
      <c r="CI44" s="20">
        <v>22.07</v>
      </c>
      <c r="CJ44" s="20">
        <v>854.32</v>
      </c>
      <c r="CK44" s="20">
        <v>204.39</v>
      </c>
      <c r="CL44" s="20">
        <v>529.35</v>
      </c>
      <c r="CM44" s="20">
        <v>4.09</v>
      </c>
      <c r="CN44" s="20">
        <v>2.6</v>
      </c>
      <c r="CO44" s="20">
        <v>3.35</v>
      </c>
      <c r="CP44" s="20">
        <v>0</v>
      </c>
      <c r="CQ44" s="20">
        <v>0.5</v>
      </c>
    </row>
    <row r="45" spans="1:95" s="20" customFormat="1" x14ac:dyDescent="0.3">
      <c r="A45" s="17" t="str">
        <f>"3/4"</f>
        <v>3/4</v>
      </c>
      <c r="B45" s="18" t="s">
        <v>33</v>
      </c>
      <c r="C45" s="19">
        <v>180</v>
      </c>
      <c r="D45" s="27">
        <v>5.48</v>
      </c>
      <c r="E45" s="27">
        <v>0.04</v>
      </c>
      <c r="F45" s="27">
        <v>4.62</v>
      </c>
      <c r="G45" s="27">
        <v>1.43</v>
      </c>
      <c r="H45" s="27">
        <v>28.61</v>
      </c>
      <c r="I45" s="31">
        <v>170.67961259999998</v>
      </c>
      <c r="J45" s="27">
        <v>2.38</v>
      </c>
      <c r="K45" s="27">
        <v>0.1</v>
      </c>
      <c r="L45" s="27">
        <v>0</v>
      </c>
      <c r="M45" s="27">
        <v>0</v>
      </c>
      <c r="N45" s="27">
        <v>0.66</v>
      </c>
      <c r="O45" s="27">
        <v>23.21</v>
      </c>
      <c r="P45" s="27">
        <v>4.7300000000000004</v>
      </c>
      <c r="Q45" s="27">
        <v>0</v>
      </c>
      <c r="R45" s="27">
        <v>0</v>
      </c>
      <c r="S45" s="27">
        <v>0</v>
      </c>
      <c r="T45" s="27">
        <v>1.26</v>
      </c>
      <c r="U45" s="27">
        <v>174.43</v>
      </c>
      <c r="V45" s="27">
        <v>167.28</v>
      </c>
      <c r="W45" s="27">
        <v>11.21</v>
      </c>
      <c r="X45" s="27">
        <v>83.88</v>
      </c>
      <c r="Y45" s="27">
        <v>123.79</v>
      </c>
      <c r="Z45" s="27">
        <v>2.89</v>
      </c>
      <c r="AA45" s="27">
        <v>18</v>
      </c>
      <c r="AB45" s="27">
        <v>16.12</v>
      </c>
      <c r="AC45" s="27">
        <v>21.13</v>
      </c>
      <c r="AD45" s="27">
        <v>0.4</v>
      </c>
      <c r="AE45" s="27">
        <v>0.16</v>
      </c>
      <c r="AF45" s="27">
        <v>0.08</v>
      </c>
      <c r="AG45" s="27">
        <v>1.58</v>
      </c>
      <c r="AH45" s="27">
        <v>3.18</v>
      </c>
      <c r="AI45" s="46">
        <v>0</v>
      </c>
      <c r="AJ45" s="38"/>
      <c r="AK45" s="50">
        <v>256.83999999999997</v>
      </c>
      <c r="AL45" s="20">
        <v>200.61</v>
      </c>
      <c r="AM45" s="20">
        <v>325.33</v>
      </c>
      <c r="AN45" s="20">
        <v>231.04</v>
      </c>
      <c r="AO45" s="20">
        <v>139.05000000000001</v>
      </c>
      <c r="AP45" s="20">
        <v>174.94</v>
      </c>
      <c r="AQ45" s="20">
        <v>79.69</v>
      </c>
      <c r="AR45" s="20">
        <v>257.7</v>
      </c>
      <c r="AS45" s="20">
        <v>252.25</v>
      </c>
      <c r="AT45" s="20">
        <v>485.19</v>
      </c>
      <c r="AU45" s="20">
        <v>478.78</v>
      </c>
      <c r="AV45" s="20">
        <v>131.19999999999999</v>
      </c>
      <c r="AW45" s="20">
        <v>312.23</v>
      </c>
      <c r="AX45" s="20">
        <v>982.99</v>
      </c>
      <c r="AY45" s="20">
        <v>0</v>
      </c>
      <c r="AZ45" s="20">
        <v>218.21</v>
      </c>
      <c r="BA45" s="20">
        <v>264.27999999999997</v>
      </c>
      <c r="BB45" s="20">
        <v>187.69</v>
      </c>
      <c r="BC45" s="20">
        <v>143.06</v>
      </c>
      <c r="BD45" s="20">
        <v>0.12</v>
      </c>
      <c r="BE45" s="20">
        <v>0.05</v>
      </c>
      <c r="BF45" s="20">
        <v>0.03</v>
      </c>
      <c r="BG45" s="20">
        <v>7.0000000000000007E-2</v>
      </c>
      <c r="BH45" s="20">
        <v>0.08</v>
      </c>
      <c r="BI45" s="20">
        <v>0.35</v>
      </c>
      <c r="BJ45" s="20">
        <v>0</v>
      </c>
      <c r="BK45" s="20">
        <v>1.2</v>
      </c>
      <c r="BL45" s="20">
        <v>0</v>
      </c>
      <c r="BM45" s="20">
        <v>0.32</v>
      </c>
      <c r="BN45" s="20">
        <v>0</v>
      </c>
      <c r="BO45" s="20">
        <v>0</v>
      </c>
      <c r="BP45" s="20">
        <v>0</v>
      </c>
      <c r="BQ45" s="20">
        <v>7.0000000000000007E-2</v>
      </c>
      <c r="BR45" s="20">
        <v>0.11</v>
      </c>
      <c r="BS45" s="20">
        <v>1.26</v>
      </c>
      <c r="BT45" s="20">
        <v>0.01</v>
      </c>
      <c r="BU45" s="20">
        <v>0</v>
      </c>
      <c r="BV45" s="20">
        <v>0.49</v>
      </c>
      <c r="BW45" s="20">
        <v>0.05</v>
      </c>
      <c r="BX45" s="20">
        <v>0</v>
      </c>
      <c r="BY45" s="20">
        <v>0</v>
      </c>
      <c r="BZ45" s="20">
        <v>0</v>
      </c>
      <c r="CA45" s="20">
        <v>0</v>
      </c>
      <c r="CB45" s="20">
        <v>151.30000000000001</v>
      </c>
      <c r="CC45" s="21"/>
      <c r="CD45" s="21"/>
      <c r="CE45" s="20">
        <v>20.69</v>
      </c>
      <c r="CG45" s="20">
        <v>22.52</v>
      </c>
      <c r="CH45" s="20">
        <v>13.38</v>
      </c>
      <c r="CI45" s="20">
        <v>17.95</v>
      </c>
      <c r="CJ45" s="20">
        <v>1890.51</v>
      </c>
      <c r="CK45" s="20">
        <v>917.07</v>
      </c>
      <c r="CL45" s="20">
        <v>1403.79</v>
      </c>
      <c r="CM45" s="20">
        <v>42.92</v>
      </c>
      <c r="CN45" s="20">
        <v>27.11</v>
      </c>
      <c r="CO45" s="20">
        <v>35.020000000000003</v>
      </c>
      <c r="CP45" s="20">
        <v>0</v>
      </c>
      <c r="CQ45" s="20">
        <v>0.45</v>
      </c>
    </row>
    <row r="46" spans="1:95" s="8" customFormat="1" x14ac:dyDescent="0.3">
      <c r="A46" s="13" t="str">
        <f>"2/9"</f>
        <v>2/9</v>
      </c>
      <c r="B46" s="14" t="s">
        <v>34</v>
      </c>
      <c r="C46" s="15">
        <v>100</v>
      </c>
      <c r="D46" s="28">
        <v>11.64</v>
      </c>
      <c r="E46" s="28">
        <v>11.32</v>
      </c>
      <c r="F46" s="28">
        <v>11.19</v>
      </c>
      <c r="G46" s="28">
        <v>0.03</v>
      </c>
      <c r="H46" s="28">
        <v>2.44</v>
      </c>
      <c r="I46" s="32">
        <v>156.81160000000003</v>
      </c>
      <c r="J46" s="28">
        <v>4.46</v>
      </c>
      <c r="K46" s="28">
        <v>7.0000000000000007E-2</v>
      </c>
      <c r="L46" s="28">
        <v>0</v>
      </c>
      <c r="M46" s="28">
        <v>0</v>
      </c>
      <c r="N46" s="28">
        <v>0.23</v>
      </c>
      <c r="O46" s="28">
        <v>2.04</v>
      </c>
      <c r="P46" s="28">
        <v>0.17</v>
      </c>
      <c r="Q46" s="28">
        <v>0</v>
      </c>
      <c r="R46" s="28">
        <v>0</v>
      </c>
      <c r="S46" s="28">
        <v>0</v>
      </c>
      <c r="T46" s="28">
        <v>1.1299999999999999</v>
      </c>
      <c r="U46" s="28">
        <v>145.47999999999999</v>
      </c>
      <c r="V46" s="28">
        <v>78.08</v>
      </c>
      <c r="W46" s="28">
        <v>11.81</v>
      </c>
      <c r="X46" s="28">
        <v>9.9700000000000006</v>
      </c>
      <c r="Y46" s="28">
        <v>83.21</v>
      </c>
      <c r="Z46" s="28">
        <v>0.94</v>
      </c>
      <c r="AA46" s="28">
        <v>30.15</v>
      </c>
      <c r="AB46" s="28">
        <v>15.9</v>
      </c>
      <c r="AC46" s="28">
        <v>63.18</v>
      </c>
      <c r="AD46" s="28">
        <v>0.42</v>
      </c>
      <c r="AE46" s="28">
        <v>0.03</v>
      </c>
      <c r="AF46" s="28">
        <v>7.0000000000000007E-2</v>
      </c>
      <c r="AG46" s="28">
        <v>4.28</v>
      </c>
      <c r="AH46" s="28">
        <v>8.73</v>
      </c>
      <c r="AI46" s="47">
        <v>0.43</v>
      </c>
      <c r="AJ46" s="38"/>
      <c r="AK46" s="48">
        <v>558.47</v>
      </c>
      <c r="AL46" s="8">
        <v>443.07</v>
      </c>
      <c r="AM46" s="8">
        <v>900.67</v>
      </c>
      <c r="AN46" s="8">
        <v>989.77</v>
      </c>
      <c r="AO46" s="8">
        <v>297.08</v>
      </c>
      <c r="AP46" s="8">
        <v>540.62</v>
      </c>
      <c r="AQ46" s="8">
        <v>185.81</v>
      </c>
      <c r="AR46" s="8">
        <v>476.66</v>
      </c>
      <c r="AS46" s="8">
        <v>726.52</v>
      </c>
      <c r="AT46" s="8">
        <v>772.23</v>
      </c>
      <c r="AU46" s="8">
        <v>1023.57</v>
      </c>
      <c r="AV46" s="8">
        <v>308.14999999999998</v>
      </c>
      <c r="AW46" s="8">
        <v>863.35</v>
      </c>
      <c r="AX46" s="8">
        <v>1689.8</v>
      </c>
      <c r="AY46" s="8">
        <v>93.77</v>
      </c>
      <c r="AZ46" s="8">
        <v>572.1</v>
      </c>
      <c r="BA46" s="8">
        <v>548.4</v>
      </c>
      <c r="BB46" s="8">
        <v>405.95</v>
      </c>
      <c r="BC46" s="8">
        <v>144.77000000000001</v>
      </c>
      <c r="BD46" s="8">
        <v>0.06</v>
      </c>
      <c r="BE46" s="8">
        <v>0.03</v>
      </c>
      <c r="BF46" s="8">
        <v>0.01</v>
      </c>
      <c r="BG46" s="8">
        <v>0.03</v>
      </c>
      <c r="BH46" s="8">
        <v>0.04</v>
      </c>
      <c r="BI46" s="8">
        <v>0.18</v>
      </c>
      <c r="BJ46" s="8">
        <v>0</v>
      </c>
      <c r="BK46" s="8">
        <v>0.5</v>
      </c>
      <c r="BL46" s="8">
        <v>0</v>
      </c>
      <c r="BM46" s="8">
        <v>0.15</v>
      </c>
      <c r="BN46" s="8">
        <v>0</v>
      </c>
      <c r="BO46" s="8">
        <v>0</v>
      </c>
      <c r="BP46" s="8">
        <v>0</v>
      </c>
      <c r="BQ46" s="8">
        <v>0.03</v>
      </c>
      <c r="BR46" s="8">
        <v>0.05</v>
      </c>
      <c r="BS46" s="8">
        <v>0.41</v>
      </c>
      <c r="BT46" s="8">
        <v>0</v>
      </c>
      <c r="BU46" s="8">
        <v>0</v>
      </c>
      <c r="BV46" s="8">
        <v>0.03</v>
      </c>
      <c r="BW46" s="8">
        <v>0</v>
      </c>
      <c r="BX46" s="8">
        <v>0</v>
      </c>
      <c r="BY46" s="8">
        <v>0</v>
      </c>
      <c r="BZ46" s="8">
        <v>0</v>
      </c>
      <c r="CA46" s="8">
        <v>0</v>
      </c>
      <c r="CB46" s="8">
        <v>101.09</v>
      </c>
      <c r="CC46" s="16"/>
      <c r="CD46" s="16"/>
      <c r="CE46" s="8">
        <v>32.799999999999997</v>
      </c>
      <c r="CG46" s="8">
        <v>26.29</v>
      </c>
      <c r="CH46" s="8">
        <v>13.1</v>
      </c>
      <c r="CI46" s="8">
        <v>19.7</v>
      </c>
      <c r="CJ46" s="8">
        <v>2430.27</v>
      </c>
      <c r="CK46" s="8">
        <v>1502.53</v>
      </c>
      <c r="CL46" s="8">
        <v>1966.4</v>
      </c>
      <c r="CM46" s="8">
        <v>27.59</v>
      </c>
      <c r="CN46" s="8">
        <v>18.21</v>
      </c>
      <c r="CO46" s="8">
        <v>22.93</v>
      </c>
      <c r="CP46" s="8">
        <v>0</v>
      </c>
      <c r="CQ46" s="8">
        <v>0.5</v>
      </c>
    </row>
    <row r="47" spans="1:95" s="9" customFormat="1" x14ac:dyDescent="0.3">
      <c r="A47" s="22"/>
      <c r="B47" s="23" t="s">
        <v>58</v>
      </c>
      <c r="C47" s="24">
        <f>SUM(C41:C46)</f>
        <v>640</v>
      </c>
      <c r="D47" s="29">
        <f t="shared" ref="D47:AI47" si="3">SUM(D41:D46)</f>
        <v>22.36</v>
      </c>
      <c r="E47" s="29">
        <f t="shared" si="3"/>
        <v>11.36</v>
      </c>
      <c r="F47" s="29">
        <f t="shared" si="3"/>
        <v>22.369999999999997</v>
      </c>
      <c r="G47" s="29">
        <f t="shared" si="3"/>
        <v>8.0399999999999991</v>
      </c>
      <c r="H47" s="29">
        <f t="shared" si="3"/>
        <v>73.56</v>
      </c>
      <c r="I47" s="33">
        <f t="shared" si="3"/>
        <v>568.28776819609755</v>
      </c>
      <c r="J47" s="29">
        <f t="shared" si="3"/>
        <v>7.65</v>
      </c>
      <c r="K47" s="29">
        <f t="shared" si="3"/>
        <v>4.07</v>
      </c>
      <c r="L47" s="29">
        <f t="shared" si="3"/>
        <v>0</v>
      </c>
      <c r="M47" s="29">
        <f t="shared" si="3"/>
        <v>0</v>
      </c>
      <c r="N47" s="29">
        <f t="shared" si="3"/>
        <v>18.05</v>
      </c>
      <c r="O47" s="29">
        <f t="shared" si="3"/>
        <v>45.68</v>
      </c>
      <c r="P47" s="29">
        <f t="shared" si="3"/>
        <v>9.82</v>
      </c>
      <c r="Q47" s="29">
        <f t="shared" si="3"/>
        <v>0</v>
      </c>
      <c r="R47" s="29">
        <f t="shared" si="3"/>
        <v>0</v>
      </c>
      <c r="S47" s="29">
        <f t="shared" si="3"/>
        <v>0.68</v>
      </c>
      <c r="T47" s="29">
        <f t="shared" si="3"/>
        <v>5.2299999999999995</v>
      </c>
      <c r="U47" s="29">
        <f t="shared" si="3"/>
        <v>726.66000000000008</v>
      </c>
      <c r="V47" s="29">
        <f t="shared" si="3"/>
        <v>550.37</v>
      </c>
      <c r="W47" s="29">
        <f t="shared" si="3"/>
        <v>69.78</v>
      </c>
      <c r="X47" s="29">
        <f t="shared" si="3"/>
        <v>127.81</v>
      </c>
      <c r="Y47" s="29">
        <f t="shared" si="3"/>
        <v>293.39</v>
      </c>
      <c r="Z47" s="29">
        <f t="shared" si="3"/>
        <v>6.2999999999999989</v>
      </c>
      <c r="AA47" s="29">
        <f t="shared" si="3"/>
        <v>48.15</v>
      </c>
      <c r="AB47" s="29">
        <f t="shared" si="3"/>
        <v>42.2</v>
      </c>
      <c r="AC47" s="29">
        <f t="shared" si="3"/>
        <v>86.69</v>
      </c>
      <c r="AD47" s="29">
        <f t="shared" si="3"/>
        <v>3.99</v>
      </c>
      <c r="AE47" s="29">
        <f t="shared" si="3"/>
        <v>0.25</v>
      </c>
      <c r="AF47" s="29">
        <f t="shared" si="3"/>
        <v>0.2</v>
      </c>
      <c r="AG47" s="29">
        <f t="shared" si="3"/>
        <v>6.2200000000000006</v>
      </c>
      <c r="AH47" s="29">
        <f t="shared" si="3"/>
        <v>12.920000000000002</v>
      </c>
      <c r="AI47" s="29">
        <f t="shared" si="3"/>
        <v>3.15</v>
      </c>
      <c r="AJ47" s="52"/>
      <c r="AK47" s="9">
        <v>1057.1600000000001</v>
      </c>
      <c r="AL47" s="9">
        <v>873.79</v>
      </c>
      <c r="AM47" s="9">
        <v>1569.09</v>
      </c>
      <c r="AN47" s="9">
        <v>1424.2</v>
      </c>
      <c r="AO47" s="9">
        <v>512.75</v>
      </c>
      <c r="AP47" s="9">
        <v>884.99</v>
      </c>
      <c r="AQ47" s="9">
        <v>324.18</v>
      </c>
      <c r="AR47" s="9">
        <v>997.2</v>
      </c>
      <c r="AS47" s="9">
        <v>1172.04</v>
      </c>
      <c r="AT47" s="9">
        <v>1505.89</v>
      </c>
      <c r="AU47" s="9">
        <v>2021.07</v>
      </c>
      <c r="AV47" s="9">
        <v>531.02</v>
      </c>
      <c r="AW47" s="9">
        <v>1375.61</v>
      </c>
      <c r="AX47" s="9">
        <v>3995.16</v>
      </c>
      <c r="AY47" s="9">
        <v>93.77</v>
      </c>
      <c r="AZ47" s="9">
        <v>1187.6600000000001</v>
      </c>
      <c r="BA47" s="9">
        <v>1043.33</v>
      </c>
      <c r="BB47" s="9">
        <v>750.31</v>
      </c>
      <c r="BC47" s="9">
        <v>385.54</v>
      </c>
      <c r="BD47" s="9">
        <v>0.18</v>
      </c>
      <c r="BE47" s="9">
        <v>0.08</v>
      </c>
      <c r="BF47" s="9">
        <v>0.04</v>
      </c>
      <c r="BG47" s="9">
        <v>0.1</v>
      </c>
      <c r="BH47" s="9">
        <v>0.11</v>
      </c>
      <c r="BI47" s="9">
        <v>0.53</v>
      </c>
      <c r="BJ47" s="9">
        <v>0</v>
      </c>
      <c r="BK47" s="9">
        <v>2.13</v>
      </c>
      <c r="BL47" s="9">
        <v>0</v>
      </c>
      <c r="BM47" s="9">
        <v>0.72</v>
      </c>
      <c r="BN47" s="9">
        <v>0.03</v>
      </c>
      <c r="BO47" s="9">
        <v>0.04</v>
      </c>
      <c r="BP47" s="9">
        <v>0</v>
      </c>
      <c r="BQ47" s="9">
        <v>0.1</v>
      </c>
      <c r="BR47" s="9">
        <v>0.17</v>
      </c>
      <c r="BS47" s="9">
        <v>3.11</v>
      </c>
      <c r="BT47" s="9">
        <v>0.01</v>
      </c>
      <c r="BU47" s="9">
        <v>0</v>
      </c>
      <c r="BV47" s="9">
        <v>4.22</v>
      </c>
      <c r="BW47" s="9">
        <v>0.08</v>
      </c>
      <c r="BX47" s="9">
        <v>0</v>
      </c>
      <c r="BY47" s="9">
        <v>0</v>
      </c>
      <c r="BZ47" s="9">
        <v>0</v>
      </c>
      <c r="CA47" s="9">
        <v>0</v>
      </c>
      <c r="CB47" s="9">
        <v>562.77</v>
      </c>
      <c r="CC47" s="7"/>
      <c r="CD47" s="7" t="e">
        <f>$I$47/#REF!*100</f>
        <v>#REF!</v>
      </c>
      <c r="CE47" s="9">
        <v>55.18</v>
      </c>
      <c r="CG47" s="9">
        <v>82.25</v>
      </c>
      <c r="CH47" s="9">
        <v>49.6</v>
      </c>
      <c r="CI47" s="9">
        <v>65.930000000000007</v>
      </c>
      <c r="CJ47" s="9">
        <v>6988.02</v>
      </c>
      <c r="CK47" s="9">
        <v>3319.89</v>
      </c>
      <c r="CL47" s="9">
        <v>5153.95</v>
      </c>
      <c r="CM47" s="9">
        <v>130.36000000000001</v>
      </c>
      <c r="CN47" s="9">
        <v>85.21</v>
      </c>
      <c r="CO47" s="9">
        <v>107.81</v>
      </c>
      <c r="CP47" s="9">
        <v>9.76</v>
      </c>
      <c r="CQ47" s="9">
        <v>1.45</v>
      </c>
    </row>
    <row r="48" spans="1:95" x14ac:dyDescent="0.3">
      <c r="AJ48" s="38"/>
    </row>
    <row r="49" spans="1:95" x14ac:dyDescent="0.3">
      <c r="B49" s="40" t="s">
        <v>50</v>
      </c>
      <c r="AJ49" s="38"/>
    </row>
    <row r="50" spans="1:95" x14ac:dyDescent="0.3">
      <c r="B50" s="12" t="s">
        <v>59</v>
      </c>
      <c r="AJ50" s="38"/>
    </row>
    <row r="51" spans="1:95" s="20" customFormat="1" x14ac:dyDescent="0.3">
      <c r="A51" s="17" t="str">
        <f>"-"</f>
        <v>-</v>
      </c>
      <c r="B51" s="18" t="s">
        <v>18</v>
      </c>
      <c r="C51" s="19">
        <v>30</v>
      </c>
      <c r="D51" s="27">
        <v>1.83</v>
      </c>
      <c r="E51" s="27">
        <v>0</v>
      </c>
      <c r="F51" s="27">
        <v>0.18</v>
      </c>
      <c r="G51" s="27">
        <v>0.2</v>
      </c>
      <c r="H51" s="27">
        <v>11.07</v>
      </c>
      <c r="I51" s="31">
        <v>54.046799999999998</v>
      </c>
      <c r="J51" s="27">
        <v>0</v>
      </c>
      <c r="K51" s="27">
        <v>0</v>
      </c>
      <c r="L51" s="27">
        <v>0</v>
      </c>
      <c r="M51" s="27">
        <v>0</v>
      </c>
      <c r="N51" s="27">
        <v>0.33</v>
      </c>
      <c r="O51" s="27">
        <v>10.68</v>
      </c>
      <c r="P51" s="27">
        <v>0.06</v>
      </c>
      <c r="Q51" s="27">
        <v>0</v>
      </c>
      <c r="R51" s="27">
        <v>0</v>
      </c>
      <c r="S51" s="27">
        <v>0</v>
      </c>
      <c r="T51" s="27">
        <v>0.54</v>
      </c>
      <c r="U51" s="27">
        <v>0</v>
      </c>
      <c r="V51" s="27">
        <v>0</v>
      </c>
      <c r="W51" s="27">
        <v>0</v>
      </c>
      <c r="X51" s="27">
        <v>0</v>
      </c>
      <c r="Y51" s="27">
        <v>0</v>
      </c>
      <c r="Z51" s="27">
        <v>0</v>
      </c>
      <c r="AA51" s="27">
        <v>0</v>
      </c>
      <c r="AB51" s="27">
        <v>0</v>
      </c>
      <c r="AC51" s="27">
        <v>0</v>
      </c>
      <c r="AD51" s="27">
        <v>0</v>
      </c>
      <c r="AE51" s="27">
        <v>0</v>
      </c>
      <c r="AF51" s="27">
        <v>0</v>
      </c>
      <c r="AG51" s="27">
        <v>0</v>
      </c>
      <c r="AH51" s="27">
        <v>0</v>
      </c>
      <c r="AI51" s="46">
        <v>0</v>
      </c>
      <c r="AJ51" s="51"/>
      <c r="AK51" s="49">
        <v>95.79</v>
      </c>
      <c r="AL51" s="42">
        <v>99.7</v>
      </c>
      <c r="AM51" s="42">
        <v>152.69</v>
      </c>
      <c r="AN51" s="42">
        <v>50.63</v>
      </c>
      <c r="AO51" s="42">
        <v>30.02</v>
      </c>
      <c r="AP51" s="42">
        <v>60.03</v>
      </c>
      <c r="AQ51" s="42">
        <v>22.71</v>
      </c>
      <c r="AR51" s="42">
        <v>108.58</v>
      </c>
      <c r="AS51" s="42">
        <v>67.34</v>
      </c>
      <c r="AT51" s="42">
        <v>93.96</v>
      </c>
      <c r="AU51" s="42">
        <v>77.52</v>
      </c>
      <c r="AV51" s="42">
        <v>40.72</v>
      </c>
      <c r="AW51" s="42">
        <v>72.040000000000006</v>
      </c>
      <c r="AX51" s="42">
        <v>602.39</v>
      </c>
      <c r="AY51" s="42">
        <v>0</v>
      </c>
      <c r="AZ51" s="42">
        <v>196.27</v>
      </c>
      <c r="BA51" s="42">
        <v>85.35</v>
      </c>
      <c r="BB51" s="42">
        <v>56.64</v>
      </c>
      <c r="BC51" s="42">
        <v>44.89</v>
      </c>
      <c r="BD51" s="42">
        <v>0</v>
      </c>
      <c r="BE51" s="42">
        <v>0</v>
      </c>
      <c r="BF51" s="42">
        <v>0</v>
      </c>
      <c r="BG51" s="42">
        <v>0</v>
      </c>
      <c r="BH51" s="42">
        <v>0</v>
      </c>
      <c r="BI51" s="42">
        <v>0</v>
      </c>
      <c r="BJ51" s="42">
        <v>0</v>
      </c>
      <c r="BK51" s="42">
        <v>0.02</v>
      </c>
      <c r="BL51" s="42">
        <v>0</v>
      </c>
      <c r="BM51" s="42">
        <v>0</v>
      </c>
      <c r="BN51" s="42">
        <v>0</v>
      </c>
      <c r="BO51" s="42">
        <v>0</v>
      </c>
      <c r="BP51" s="42">
        <v>0</v>
      </c>
      <c r="BQ51" s="42">
        <v>0</v>
      </c>
      <c r="BR51" s="42">
        <v>0</v>
      </c>
      <c r="BS51" s="42">
        <v>0.02</v>
      </c>
      <c r="BT51" s="42">
        <v>0</v>
      </c>
      <c r="BU51" s="42">
        <v>0</v>
      </c>
      <c r="BV51" s="42">
        <v>0.08</v>
      </c>
      <c r="BW51" s="42">
        <v>0</v>
      </c>
      <c r="BX51" s="42">
        <v>0</v>
      </c>
      <c r="BY51" s="42">
        <v>0</v>
      </c>
      <c r="BZ51" s="42">
        <v>0</v>
      </c>
      <c r="CA51" s="42">
        <v>0</v>
      </c>
      <c r="CB51" s="42">
        <v>11.73</v>
      </c>
      <c r="CC51" s="42"/>
      <c r="CD51" s="42"/>
      <c r="CE51" s="42">
        <v>0</v>
      </c>
      <c r="CF51" s="42"/>
      <c r="CG51" s="42">
        <v>0</v>
      </c>
      <c r="CH51" s="42">
        <v>0</v>
      </c>
      <c r="CI51" s="42">
        <v>0</v>
      </c>
      <c r="CJ51" s="42">
        <v>570</v>
      </c>
      <c r="CK51" s="42">
        <v>219.6</v>
      </c>
      <c r="CL51" s="42">
        <v>394.8</v>
      </c>
      <c r="CM51" s="42">
        <v>4.5599999999999996</v>
      </c>
      <c r="CN51" s="42">
        <v>4.5599999999999996</v>
      </c>
      <c r="CO51" s="42">
        <v>4.5599999999999996</v>
      </c>
      <c r="CP51" s="42">
        <v>0</v>
      </c>
      <c r="CQ51" s="42">
        <v>0</v>
      </c>
    </row>
    <row r="52" spans="1:95" s="20" customFormat="1" x14ac:dyDescent="0.3">
      <c r="A52" s="17" t="str">
        <f>"-"</f>
        <v>-</v>
      </c>
      <c r="B52" s="18" t="s">
        <v>19</v>
      </c>
      <c r="C52" s="19">
        <v>30</v>
      </c>
      <c r="D52" s="27">
        <v>1.8</v>
      </c>
      <c r="E52" s="27">
        <v>0</v>
      </c>
      <c r="F52" s="27">
        <v>0.36</v>
      </c>
      <c r="G52" s="27">
        <v>0.36</v>
      </c>
      <c r="H52" s="27">
        <v>12.51</v>
      </c>
      <c r="I52" s="31">
        <v>57.293999999999997</v>
      </c>
      <c r="J52" s="27">
        <v>0.06</v>
      </c>
      <c r="K52" s="27">
        <v>0</v>
      </c>
      <c r="L52" s="27">
        <v>0</v>
      </c>
      <c r="M52" s="27">
        <v>0</v>
      </c>
      <c r="N52" s="27">
        <v>0.36</v>
      </c>
      <c r="O52" s="27">
        <v>9.66</v>
      </c>
      <c r="P52" s="27">
        <v>2.4900000000000002</v>
      </c>
      <c r="Q52" s="27">
        <v>0</v>
      </c>
      <c r="R52" s="27">
        <v>0</v>
      </c>
      <c r="S52" s="27">
        <v>0.3</v>
      </c>
      <c r="T52" s="27">
        <v>0.75</v>
      </c>
      <c r="U52" s="27">
        <v>183</v>
      </c>
      <c r="V52" s="27">
        <v>73.5</v>
      </c>
      <c r="W52" s="27">
        <v>10.5</v>
      </c>
      <c r="X52" s="27">
        <v>14.1</v>
      </c>
      <c r="Y52" s="27">
        <v>47.4</v>
      </c>
      <c r="Z52" s="27">
        <v>1.17</v>
      </c>
      <c r="AA52" s="27">
        <v>0</v>
      </c>
      <c r="AB52" s="27">
        <v>1.5</v>
      </c>
      <c r="AC52" s="27">
        <v>0.3</v>
      </c>
      <c r="AD52" s="27">
        <v>0.42</v>
      </c>
      <c r="AE52" s="27">
        <v>0.05</v>
      </c>
      <c r="AF52" s="27">
        <v>0.02</v>
      </c>
      <c r="AG52" s="27">
        <v>0.21</v>
      </c>
      <c r="AH52" s="27">
        <v>0.6</v>
      </c>
      <c r="AI52" s="46">
        <v>0</v>
      </c>
      <c r="AJ52" s="51"/>
      <c r="AK52" s="49">
        <v>96.6</v>
      </c>
      <c r="AL52" s="42">
        <v>74.400000000000006</v>
      </c>
      <c r="AM52" s="42">
        <v>128.1</v>
      </c>
      <c r="AN52" s="42">
        <v>66.900000000000006</v>
      </c>
      <c r="AO52" s="42">
        <v>27.9</v>
      </c>
      <c r="AP52" s="42">
        <v>59.4</v>
      </c>
      <c r="AQ52" s="42">
        <v>24</v>
      </c>
      <c r="AR52" s="42">
        <v>111.3</v>
      </c>
      <c r="AS52" s="42">
        <v>89.1</v>
      </c>
      <c r="AT52" s="42">
        <v>87.3</v>
      </c>
      <c r="AU52" s="42">
        <v>139.19999999999999</v>
      </c>
      <c r="AV52" s="42">
        <v>37.200000000000003</v>
      </c>
      <c r="AW52" s="42">
        <v>93</v>
      </c>
      <c r="AX52" s="42">
        <v>467.7</v>
      </c>
      <c r="AY52" s="42">
        <v>0</v>
      </c>
      <c r="AZ52" s="42">
        <v>157.80000000000001</v>
      </c>
      <c r="BA52" s="42">
        <v>87.3</v>
      </c>
      <c r="BB52" s="42">
        <v>54</v>
      </c>
      <c r="BC52" s="42">
        <v>39</v>
      </c>
      <c r="BD52" s="42">
        <v>0</v>
      </c>
      <c r="BE52" s="42">
        <v>0</v>
      </c>
      <c r="BF52" s="42">
        <v>0</v>
      </c>
      <c r="BG52" s="42">
        <v>0</v>
      </c>
      <c r="BH52" s="42">
        <v>0</v>
      </c>
      <c r="BI52" s="42">
        <v>0</v>
      </c>
      <c r="BJ52" s="42">
        <v>0</v>
      </c>
      <c r="BK52" s="42">
        <v>0.04</v>
      </c>
      <c r="BL52" s="42">
        <v>0</v>
      </c>
      <c r="BM52" s="42">
        <v>0</v>
      </c>
      <c r="BN52" s="42">
        <v>0.01</v>
      </c>
      <c r="BO52" s="42">
        <v>0</v>
      </c>
      <c r="BP52" s="42">
        <v>0</v>
      </c>
      <c r="BQ52" s="42">
        <v>0</v>
      </c>
      <c r="BR52" s="42">
        <v>0</v>
      </c>
      <c r="BS52" s="42">
        <v>0.03</v>
      </c>
      <c r="BT52" s="42">
        <v>0</v>
      </c>
      <c r="BU52" s="42">
        <v>0</v>
      </c>
      <c r="BV52" s="42">
        <v>0.14000000000000001</v>
      </c>
      <c r="BW52" s="42">
        <v>0.02</v>
      </c>
      <c r="BX52" s="42">
        <v>0</v>
      </c>
      <c r="BY52" s="42">
        <v>0</v>
      </c>
      <c r="BZ52" s="42">
        <v>0</v>
      </c>
      <c r="CA52" s="42">
        <v>0</v>
      </c>
      <c r="CB52" s="42">
        <v>14.1</v>
      </c>
      <c r="CC52" s="42"/>
      <c r="CD52" s="42"/>
      <c r="CE52" s="42">
        <v>0.25</v>
      </c>
      <c r="CF52" s="42"/>
      <c r="CG52" s="42">
        <v>3</v>
      </c>
      <c r="CH52" s="42">
        <v>3</v>
      </c>
      <c r="CI52" s="42">
        <v>3</v>
      </c>
      <c r="CJ52" s="42">
        <v>570</v>
      </c>
      <c r="CK52" s="42">
        <v>219.6</v>
      </c>
      <c r="CL52" s="42">
        <v>394.8</v>
      </c>
      <c r="CM52" s="42">
        <v>5.7</v>
      </c>
      <c r="CN52" s="42">
        <v>4.74</v>
      </c>
      <c r="CO52" s="42">
        <v>5.22</v>
      </c>
      <c r="CP52" s="42">
        <v>0</v>
      </c>
      <c r="CQ52" s="42">
        <v>0</v>
      </c>
    </row>
    <row r="53" spans="1:95" s="20" customFormat="1" x14ac:dyDescent="0.3">
      <c r="A53" s="17" t="str">
        <f>"6/10"</f>
        <v>6/10</v>
      </c>
      <c r="B53" s="18" t="s">
        <v>35</v>
      </c>
      <c r="C53" s="19">
        <v>200</v>
      </c>
      <c r="D53" s="27">
        <v>1.02</v>
      </c>
      <c r="E53" s="27">
        <v>0</v>
      </c>
      <c r="F53" s="27">
        <v>0.06</v>
      </c>
      <c r="G53" s="27">
        <v>0.06</v>
      </c>
      <c r="H53" s="27">
        <v>23.18</v>
      </c>
      <c r="I53" s="31">
        <v>87.598919999999993</v>
      </c>
      <c r="J53" s="27">
        <v>0.02</v>
      </c>
      <c r="K53" s="27">
        <v>0</v>
      </c>
      <c r="L53" s="27">
        <v>0</v>
      </c>
      <c r="M53" s="27">
        <v>0</v>
      </c>
      <c r="N53" s="27">
        <v>19.190000000000001</v>
      </c>
      <c r="O53" s="27">
        <v>0.56999999999999995</v>
      </c>
      <c r="P53" s="27">
        <v>3.42</v>
      </c>
      <c r="Q53" s="27">
        <v>0</v>
      </c>
      <c r="R53" s="27">
        <v>0</v>
      </c>
      <c r="S53" s="27">
        <v>0.3</v>
      </c>
      <c r="T53" s="27">
        <v>0.81</v>
      </c>
      <c r="U53" s="27">
        <v>3.47</v>
      </c>
      <c r="V53" s="27">
        <v>340.26</v>
      </c>
      <c r="W53" s="27">
        <v>31.33</v>
      </c>
      <c r="X53" s="27">
        <v>19.95</v>
      </c>
      <c r="Y53" s="27">
        <v>27.16</v>
      </c>
      <c r="Z53" s="27">
        <v>0.65</v>
      </c>
      <c r="AA53" s="27">
        <v>0</v>
      </c>
      <c r="AB53" s="27">
        <v>630</v>
      </c>
      <c r="AC53" s="27">
        <v>116.6</v>
      </c>
      <c r="AD53" s="27">
        <v>1.1000000000000001</v>
      </c>
      <c r="AE53" s="27">
        <v>0.03</v>
      </c>
      <c r="AF53" s="27">
        <v>0.05</v>
      </c>
      <c r="AG53" s="27">
        <v>0.51</v>
      </c>
      <c r="AH53" s="27">
        <v>0.78</v>
      </c>
      <c r="AI53" s="46">
        <v>0.48</v>
      </c>
      <c r="AJ53" s="38"/>
      <c r="AK53" s="50">
        <v>0.01</v>
      </c>
      <c r="AL53" s="20">
        <v>0.01</v>
      </c>
      <c r="AM53" s="20">
        <v>0.01</v>
      </c>
      <c r="AN53" s="20">
        <v>0.02</v>
      </c>
      <c r="AO53" s="20">
        <v>0</v>
      </c>
      <c r="AP53" s="20">
        <v>0.01</v>
      </c>
      <c r="AQ53" s="20">
        <v>0</v>
      </c>
      <c r="AR53" s="20">
        <v>0.01</v>
      </c>
      <c r="AS53" s="20">
        <v>0.01</v>
      </c>
      <c r="AT53" s="20">
        <v>0.01</v>
      </c>
      <c r="AU53" s="20">
        <v>0.06</v>
      </c>
      <c r="AV53" s="20">
        <v>0</v>
      </c>
      <c r="AW53" s="20">
        <v>0.01</v>
      </c>
      <c r="AX53" s="20">
        <v>0.03</v>
      </c>
      <c r="AY53" s="20">
        <v>0</v>
      </c>
      <c r="AZ53" s="20">
        <v>0.02</v>
      </c>
      <c r="BA53" s="20">
        <v>0.01</v>
      </c>
      <c r="BB53" s="20">
        <v>0.01</v>
      </c>
      <c r="BC53" s="20">
        <v>0</v>
      </c>
      <c r="BD53" s="20">
        <v>0</v>
      </c>
      <c r="BE53" s="20">
        <v>0</v>
      </c>
      <c r="BF53" s="20">
        <v>0</v>
      </c>
      <c r="BG53" s="20">
        <v>0</v>
      </c>
      <c r="BH53" s="20">
        <v>0</v>
      </c>
      <c r="BI53" s="20">
        <v>0</v>
      </c>
      <c r="BJ53" s="20">
        <v>0</v>
      </c>
      <c r="BK53" s="20">
        <v>0</v>
      </c>
      <c r="BL53" s="20">
        <v>0</v>
      </c>
      <c r="BM53" s="20">
        <v>0</v>
      </c>
      <c r="BN53" s="20">
        <v>0</v>
      </c>
      <c r="BO53" s="20">
        <v>0</v>
      </c>
      <c r="BP53" s="20">
        <v>0</v>
      </c>
      <c r="BQ53" s="20">
        <v>0</v>
      </c>
      <c r="BR53" s="20">
        <v>0</v>
      </c>
      <c r="BS53" s="20">
        <v>0.01</v>
      </c>
      <c r="BT53" s="20">
        <v>0</v>
      </c>
      <c r="BU53" s="20">
        <v>0</v>
      </c>
      <c r="BV53" s="20">
        <v>0.01</v>
      </c>
      <c r="BW53" s="20">
        <v>0</v>
      </c>
      <c r="BX53" s="20">
        <v>0</v>
      </c>
      <c r="BY53" s="20">
        <v>0</v>
      </c>
      <c r="BZ53" s="20">
        <v>0</v>
      </c>
      <c r="CA53" s="20">
        <v>0</v>
      </c>
      <c r="CB53" s="20">
        <v>214.01</v>
      </c>
      <c r="CC53" s="21"/>
      <c r="CD53" s="21"/>
      <c r="CE53" s="20">
        <v>105</v>
      </c>
      <c r="CG53" s="20">
        <v>4.3899999999999997</v>
      </c>
      <c r="CH53" s="20">
        <v>4.3899999999999997</v>
      </c>
      <c r="CI53" s="20">
        <v>4.3899999999999997</v>
      </c>
      <c r="CJ53" s="20">
        <v>505</v>
      </c>
      <c r="CK53" s="20">
        <v>192.2</v>
      </c>
      <c r="CL53" s="20">
        <v>348.6</v>
      </c>
      <c r="CM53" s="20">
        <v>46.6</v>
      </c>
      <c r="CN53" s="20">
        <v>27.7</v>
      </c>
      <c r="CO53" s="20">
        <v>37.15</v>
      </c>
      <c r="CP53" s="20">
        <v>10</v>
      </c>
      <c r="CQ53" s="20">
        <v>0</v>
      </c>
    </row>
    <row r="54" spans="1:95" s="20" customFormat="1" ht="31.2" x14ac:dyDescent="0.3">
      <c r="A54" s="17" t="str">
        <f>"17/4"</f>
        <v>17/4</v>
      </c>
      <c r="B54" s="18" t="s">
        <v>36</v>
      </c>
      <c r="C54" s="19">
        <v>180</v>
      </c>
      <c r="D54" s="27">
        <v>5.27</v>
      </c>
      <c r="E54" s="27">
        <v>2.7</v>
      </c>
      <c r="F54" s="27">
        <v>5.51</v>
      </c>
      <c r="G54" s="27">
        <v>0.7</v>
      </c>
      <c r="H54" s="27">
        <v>28.44</v>
      </c>
      <c r="I54" s="31">
        <v>183.01424489999999</v>
      </c>
      <c r="J54" s="27">
        <v>3.77</v>
      </c>
      <c r="K54" s="27">
        <v>0.1</v>
      </c>
      <c r="L54" s="27">
        <v>0</v>
      </c>
      <c r="M54" s="27">
        <v>0</v>
      </c>
      <c r="N54" s="27">
        <v>8.5</v>
      </c>
      <c r="O54" s="27">
        <v>19.010000000000002</v>
      </c>
      <c r="P54" s="27">
        <v>0.93</v>
      </c>
      <c r="Q54" s="27">
        <v>0</v>
      </c>
      <c r="R54" s="27">
        <v>0</v>
      </c>
      <c r="S54" s="27">
        <v>0.09</v>
      </c>
      <c r="T54" s="27">
        <v>1.44</v>
      </c>
      <c r="U54" s="27">
        <v>224.15</v>
      </c>
      <c r="V54" s="27">
        <v>162.91999999999999</v>
      </c>
      <c r="W54" s="27">
        <v>104.48</v>
      </c>
      <c r="X54" s="27">
        <v>29.49</v>
      </c>
      <c r="Y54" s="27">
        <v>125.63</v>
      </c>
      <c r="Z54" s="27">
        <v>0.63</v>
      </c>
      <c r="AA54" s="27">
        <v>21.82</v>
      </c>
      <c r="AB54" s="27">
        <v>20.88</v>
      </c>
      <c r="AC54" s="27">
        <v>40.96</v>
      </c>
      <c r="AD54" s="27">
        <v>0.15</v>
      </c>
      <c r="AE54" s="27">
        <v>0.09</v>
      </c>
      <c r="AF54" s="27">
        <v>0.12</v>
      </c>
      <c r="AG54" s="27">
        <v>0.47</v>
      </c>
      <c r="AH54" s="27">
        <v>1.98</v>
      </c>
      <c r="AI54" s="46">
        <v>0.48</v>
      </c>
      <c r="AJ54" s="38"/>
      <c r="AK54" s="50">
        <v>130.62</v>
      </c>
      <c r="AL54" s="20">
        <v>112.73</v>
      </c>
      <c r="AM54" s="20">
        <v>328.47</v>
      </c>
      <c r="AN54" s="20">
        <v>81.19</v>
      </c>
      <c r="AO54" s="20">
        <v>68.599999999999994</v>
      </c>
      <c r="AP54" s="20">
        <v>96.74</v>
      </c>
      <c r="AQ54" s="20">
        <v>43.44</v>
      </c>
      <c r="AR54" s="20">
        <v>141.96</v>
      </c>
      <c r="AS54" s="20">
        <v>223.81</v>
      </c>
      <c r="AT54" s="20">
        <v>134.13</v>
      </c>
      <c r="AU54" s="20">
        <v>175.42</v>
      </c>
      <c r="AV54" s="20">
        <v>64.849999999999994</v>
      </c>
      <c r="AW54" s="20">
        <v>89.85</v>
      </c>
      <c r="AX54" s="20">
        <v>515.13</v>
      </c>
      <c r="AY54" s="20">
        <v>0</v>
      </c>
      <c r="AZ54" s="20">
        <v>174.11</v>
      </c>
      <c r="BA54" s="20">
        <v>156.68</v>
      </c>
      <c r="BB54" s="20">
        <v>104.48</v>
      </c>
      <c r="BC54" s="20">
        <v>46.74</v>
      </c>
      <c r="BD54" s="20">
        <v>0.11</v>
      </c>
      <c r="BE54" s="20">
        <v>0.05</v>
      </c>
      <c r="BF54" s="20">
        <v>0.03</v>
      </c>
      <c r="BG54" s="20">
        <v>0.06</v>
      </c>
      <c r="BH54" s="20">
        <v>7.0000000000000007E-2</v>
      </c>
      <c r="BI54" s="20">
        <v>0.32</v>
      </c>
      <c r="BJ54" s="20">
        <v>0</v>
      </c>
      <c r="BK54" s="20">
        <v>0.93</v>
      </c>
      <c r="BL54" s="20">
        <v>0</v>
      </c>
      <c r="BM54" s="20">
        <v>0.28000000000000003</v>
      </c>
      <c r="BN54" s="20">
        <v>0</v>
      </c>
      <c r="BO54" s="20">
        <v>0</v>
      </c>
      <c r="BP54" s="20">
        <v>0</v>
      </c>
      <c r="BQ54" s="20">
        <v>0.06</v>
      </c>
      <c r="BR54" s="20">
        <v>0.09</v>
      </c>
      <c r="BS54" s="20">
        <v>0.83</v>
      </c>
      <c r="BT54" s="20">
        <v>0</v>
      </c>
      <c r="BU54" s="20">
        <v>0</v>
      </c>
      <c r="BV54" s="20">
        <v>0.38</v>
      </c>
      <c r="BW54" s="20">
        <v>0.01</v>
      </c>
      <c r="BX54" s="20">
        <v>0</v>
      </c>
      <c r="BY54" s="20">
        <v>0</v>
      </c>
      <c r="BZ54" s="20">
        <v>0</v>
      </c>
      <c r="CA54" s="20">
        <v>0</v>
      </c>
      <c r="CB54" s="20">
        <v>150.12</v>
      </c>
      <c r="CC54" s="21"/>
      <c r="CD54" s="21"/>
      <c r="CE54" s="20">
        <v>25.3</v>
      </c>
      <c r="CG54" s="20">
        <v>28.87</v>
      </c>
      <c r="CH54" s="20">
        <v>13.31</v>
      </c>
      <c r="CI54" s="20">
        <v>21.09</v>
      </c>
      <c r="CJ54" s="20">
        <v>1807.26</v>
      </c>
      <c r="CK54" s="20">
        <v>809.43</v>
      </c>
      <c r="CL54" s="20">
        <v>1308.3399999999999</v>
      </c>
      <c r="CM54" s="20">
        <v>30.52</v>
      </c>
      <c r="CN54" s="20">
        <v>13.78</v>
      </c>
      <c r="CO54" s="20">
        <v>22.15</v>
      </c>
      <c r="CP54" s="20">
        <v>4.5</v>
      </c>
      <c r="CQ54" s="20">
        <v>0.45</v>
      </c>
    </row>
    <row r="55" spans="1:95" s="8" customFormat="1" ht="31.2" x14ac:dyDescent="0.3">
      <c r="A55" s="13" t="str">
        <f>"7"</f>
        <v>7</v>
      </c>
      <c r="B55" s="14" t="s">
        <v>37</v>
      </c>
      <c r="C55" s="15">
        <v>100</v>
      </c>
      <c r="D55" s="28">
        <v>15.12</v>
      </c>
      <c r="E55" s="28">
        <v>12.79</v>
      </c>
      <c r="F55" s="28">
        <v>14.24</v>
      </c>
      <c r="G55" s="28">
        <v>4.03</v>
      </c>
      <c r="H55" s="28">
        <v>13.11</v>
      </c>
      <c r="I55" s="32">
        <v>240.67268999999999</v>
      </c>
      <c r="J55" s="28">
        <v>3.92</v>
      </c>
      <c r="K55" s="28">
        <v>3.25</v>
      </c>
      <c r="L55" s="28">
        <v>0</v>
      </c>
      <c r="M55" s="28">
        <v>0</v>
      </c>
      <c r="N55" s="28">
        <v>0.5</v>
      </c>
      <c r="O55" s="28">
        <v>11.69</v>
      </c>
      <c r="P55" s="28">
        <v>0.93</v>
      </c>
      <c r="Q55" s="28">
        <v>0</v>
      </c>
      <c r="R55" s="28">
        <v>0</v>
      </c>
      <c r="S55" s="28">
        <v>0.13</v>
      </c>
      <c r="T55" s="28">
        <v>1.68</v>
      </c>
      <c r="U55" s="28">
        <v>254.79</v>
      </c>
      <c r="V55" s="28">
        <v>150.11000000000001</v>
      </c>
      <c r="W55" s="28">
        <v>16.63</v>
      </c>
      <c r="X55" s="28">
        <v>21.27</v>
      </c>
      <c r="Y55" s="28">
        <v>134.36000000000001</v>
      </c>
      <c r="Z55" s="28">
        <v>1.9</v>
      </c>
      <c r="AA55" s="28">
        <v>41.44</v>
      </c>
      <c r="AB55" s="28">
        <v>7.9</v>
      </c>
      <c r="AC55" s="28">
        <v>53.38</v>
      </c>
      <c r="AD55" s="28">
        <v>2.92</v>
      </c>
      <c r="AE55" s="28">
        <v>7.0000000000000007E-2</v>
      </c>
      <c r="AF55" s="28">
        <v>0.11</v>
      </c>
      <c r="AG55" s="28">
        <v>5.63</v>
      </c>
      <c r="AH55" s="28">
        <v>10.050000000000001</v>
      </c>
      <c r="AI55" s="47">
        <v>0.27</v>
      </c>
      <c r="AJ55" s="38"/>
      <c r="AK55" s="48">
        <v>672.32</v>
      </c>
      <c r="AL55" s="8">
        <v>545.24</v>
      </c>
      <c r="AM55" s="8">
        <v>1081.56</v>
      </c>
      <c r="AN55" s="8">
        <v>1140.93</v>
      </c>
      <c r="AO55" s="8">
        <v>348.59</v>
      </c>
      <c r="AP55" s="8">
        <v>636.03</v>
      </c>
      <c r="AQ55" s="8">
        <v>219.2</v>
      </c>
      <c r="AR55" s="8">
        <v>586.26</v>
      </c>
      <c r="AS55" s="8">
        <v>850.48</v>
      </c>
      <c r="AT55" s="8">
        <v>915.9</v>
      </c>
      <c r="AU55" s="8">
        <v>1191.74</v>
      </c>
      <c r="AV55" s="8">
        <v>365.37</v>
      </c>
      <c r="AW55" s="8">
        <v>1007.87</v>
      </c>
      <c r="AX55" s="8">
        <v>2165.2600000000002</v>
      </c>
      <c r="AY55" s="8">
        <v>106.15</v>
      </c>
      <c r="AZ55" s="8">
        <v>730.84</v>
      </c>
      <c r="BA55" s="8">
        <v>653.58000000000004</v>
      </c>
      <c r="BB55" s="8">
        <v>483.61</v>
      </c>
      <c r="BC55" s="8">
        <v>183.62</v>
      </c>
      <c r="BD55" s="8">
        <v>0</v>
      </c>
      <c r="BE55" s="8">
        <v>0</v>
      </c>
      <c r="BF55" s="8">
        <v>0</v>
      </c>
      <c r="BG55" s="8">
        <v>0</v>
      </c>
      <c r="BH55" s="8">
        <v>0</v>
      </c>
      <c r="BI55" s="8">
        <v>0</v>
      </c>
      <c r="BJ55" s="8">
        <v>0</v>
      </c>
      <c r="BK55" s="8">
        <v>0.25</v>
      </c>
      <c r="BL55" s="8">
        <v>0</v>
      </c>
      <c r="BM55" s="8">
        <v>0.15</v>
      </c>
      <c r="BN55" s="8">
        <v>0.01</v>
      </c>
      <c r="BO55" s="8">
        <v>0.03</v>
      </c>
      <c r="BP55" s="8">
        <v>0</v>
      </c>
      <c r="BQ55" s="8">
        <v>0</v>
      </c>
      <c r="BR55" s="8">
        <v>0</v>
      </c>
      <c r="BS55" s="8">
        <v>0.9</v>
      </c>
      <c r="BT55" s="8">
        <v>0</v>
      </c>
      <c r="BU55" s="8">
        <v>0</v>
      </c>
      <c r="BV55" s="8">
        <v>2.2599999999999998</v>
      </c>
      <c r="BW55" s="8">
        <v>0</v>
      </c>
      <c r="BX55" s="8">
        <v>0</v>
      </c>
      <c r="BY55" s="8">
        <v>0</v>
      </c>
      <c r="BZ55" s="8">
        <v>0</v>
      </c>
      <c r="CA55" s="8">
        <v>0</v>
      </c>
      <c r="CB55" s="8">
        <v>77.69</v>
      </c>
      <c r="CC55" s="16"/>
      <c r="CD55" s="16"/>
      <c r="CE55" s="8">
        <v>42.76</v>
      </c>
      <c r="CG55" s="8">
        <v>25.33</v>
      </c>
      <c r="CH55" s="8">
        <v>12</v>
      </c>
      <c r="CI55" s="8">
        <v>18.66</v>
      </c>
      <c r="CJ55" s="8">
        <v>2703.27</v>
      </c>
      <c r="CK55" s="8">
        <v>1650.59</v>
      </c>
      <c r="CL55" s="8">
        <v>2176.9299999999998</v>
      </c>
      <c r="CM55" s="8">
        <v>17.899999999999999</v>
      </c>
      <c r="CN55" s="8">
        <v>13.75</v>
      </c>
      <c r="CO55" s="8">
        <v>15.83</v>
      </c>
      <c r="CP55" s="8">
        <v>0</v>
      </c>
      <c r="CQ55" s="8">
        <v>0.5</v>
      </c>
    </row>
    <row r="56" spans="1:95" s="9" customFormat="1" x14ac:dyDescent="0.3">
      <c r="A56" s="22"/>
      <c r="B56" s="23" t="s">
        <v>58</v>
      </c>
      <c r="C56" s="24">
        <f>SUM(C51:C55)</f>
        <v>540</v>
      </c>
      <c r="D56" s="29">
        <f t="shared" ref="D56:AI56" si="4">SUM(D51:D55)</f>
        <v>25.04</v>
      </c>
      <c r="E56" s="29">
        <f t="shared" si="4"/>
        <v>15.489999999999998</v>
      </c>
      <c r="F56" s="29">
        <f t="shared" si="4"/>
        <v>20.350000000000001</v>
      </c>
      <c r="G56" s="29">
        <f t="shared" si="4"/>
        <v>5.3500000000000005</v>
      </c>
      <c r="H56" s="29">
        <f t="shared" si="4"/>
        <v>88.31</v>
      </c>
      <c r="I56" s="33">
        <f t="shared" si="4"/>
        <v>622.62665489999995</v>
      </c>
      <c r="J56" s="29">
        <f t="shared" si="4"/>
        <v>7.77</v>
      </c>
      <c r="K56" s="29">
        <f t="shared" si="4"/>
        <v>3.35</v>
      </c>
      <c r="L56" s="29">
        <f t="shared" si="4"/>
        <v>0</v>
      </c>
      <c r="M56" s="29">
        <f t="shared" si="4"/>
        <v>0</v>
      </c>
      <c r="N56" s="29">
        <f t="shared" si="4"/>
        <v>28.880000000000003</v>
      </c>
      <c r="O56" s="29">
        <f t="shared" si="4"/>
        <v>51.61</v>
      </c>
      <c r="P56" s="29">
        <f t="shared" si="4"/>
        <v>7.83</v>
      </c>
      <c r="Q56" s="29">
        <f t="shared" si="4"/>
        <v>0</v>
      </c>
      <c r="R56" s="29">
        <f t="shared" si="4"/>
        <v>0</v>
      </c>
      <c r="S56" s="29">
        <f t="shared" si="4"/>
        <v>0.82</v>
      </c>
      <c r="T56" s="29">
        <f t="shared" si="4"/>
        <v>5.22</v>
      </c>
      <c r="U56" s="29">
        <f t="shared" si="4"/>
        <v>665.41</v>
      </c>
      <c r="V56" s="29">
        <f t="shared" si="4"/>
        <v>726.79</v>
      </c>
      <c r="W56" s="29">
        <f t="shared" si="4"/>
        <v>162.94</v>
      </c>
      <c r="X56" s="29">
        <f t="shared" si="4"/>
        <v>84.809999999999988</v>
      </c>
      <c r="Y56" s="29">
        <f t="shared" si="4"/>
        <v>334.55</v>
      </c>
      <c r="Z56" s="29">
        <f t="shared" si="4"/>
        <v>4.3499999999999996</v>
      </c>
      <c r="AA56" s="29">
        <f t="shared" si="4"/>
        <v>63.26</v>
      </c>
      <c r="AB56" s="29">
        <f t="shared" si="4"/>
        <v>660.28</v>
      </c>
      <c r="AC56" s="29">
        <f t="shared" si="4"/>
        <v>211.23999999999998</v>
      </c>
      <c r="AD56" s="29">
        <f t="shared" si="4"/>
        <v>4.59</v>
      </c>
      <c r="AE56" s="29">
        <f t="shared" si="4"/>
        <v>0.24</v>
      </c>
      <c r="AF56" s="29">
        <f t="shared" si="4"/>
        <v>0.3</v>
      </c>
      <c r="AG56" s="29">
        <f t="shared" si="4"/>
        <v>6.82</v>
      </c>
      <c r="AH56" s="29">
        <f t="shared" si="4"/>
        <v>13.41</v>
      </c>
      <c r="AI56" s="29">
        <f t="shared" si="4"/>
        <v>1.23</v>
      </c>
      <c r="AJ56" s="52"/>
      <c r="AK56" s="9">
        <v>995.33</v>
      </c>
      <c r="AL56" s="9">
        <v>832.08</v>
      </c>
      <c r="AM56" s="9">
        <v>1690.82</v>
      </c>
      <c r="AN56" s="9">
        <v>1339.67</v>
      </c>
      <c r="AO56" s="9">
        <v>475.11</v>
      </c>
      <c r="AP56" s="9">
        <v>852.2</v>
      </c>
      <c r="AQ56" s="9">
        <v>309.36</v>
      </c>
      <c r="AR56" s="9">
        <v>948.11</v>
      </c>
      <c r="AS56" s="9">
        <v>1230.74</v>
      </c>
      <c r="AT56" s="9">
        <v>1231.3</v>
      </c>
      <c r="AU56" s="9">
        <v>1583.93</v>
      </c>
      <c r="AV56" s="9">
        <v>508.14</v>
      </c>
      <c r="AW56" s="9">
        <v>1262.76</v>
      </c>
      <c r="AX56" s="9">
        <v>3750.5</v>
      </c>
      <c r="AY56" s="9">
        <v>106.15</v>
      </c>
      <c r="AZ56" s="9">
        <v>1259.03</v>
      </c>
      <c r="BA56" s="9">
        <v>982.92</v>
      </c>
      <c r="BB56" s="9">
        <v>698.73</v>
      </c>
      <c r="BC56" s="9">
        <v>314.25</v>
      </c>
      <c r="BD56" s="9">
        <v>0.11</v>
      </c>
      <c r="BE56" s="9">
        <v>0.05</v>
      </c>
      <c r="BF56" s="9">
        <v>0.03</v>
      </c>
      <c r="BG56" s="9">
        <v>0.06</v>
      </c>
      <c r="BH56" s="9">
        <v>7.0000000000000007E-2</v>
      </c>
      <c r="BI56" s="9">
        <v>0.32</v>
      </c>
      <c r="BJ56" s="9">
        <v>0</v>
      </c>
      <c r="BK56" s="9">
        <v>1.25</v>
      </c>
      <c r="BL56" s="9">
        <v>0</v>
      </c>
      <c r="BM56" s="9">
        <v>0.44</v>
      </c>
      <c r="BN56" s="9">
        <v>0.02</v>
      </c>
      <c r="BO56" s="9">
        <v>0.03</v>
      </c>
      <c r="BP56" s="9">
        <v>0</v>
      </c>
      <c r="BQ56" s="9">
        <v>0.06</v>
      </c>
      <c r="BR56" s="9">
        <v>0.1</v>
      </c>
      <c r="BS56" s="9">
        <v>1.8</v>
      </c>
      <c r="BT56" s="9">
        <v>0</v>
      </c>
      <c r="BU56" s="9">
        <v>0</v>
      </c>
      <c r="BV56" s="9">
        <v>2.87</v>
      </c>
      <c r="BW56" s="9">
        <v>0.04</v>
      </c>
      <c r="BX56" s="9">
        <v>0</v>
      </c>
      <c r="BY56" s="9">
        <v>0</v>
      </c>
      <c r="BZ56" s="9">
        <v>0</v>
      </c>
      <c r="CA56" s="9">
        <v>0</v>
      </c>
      <c r="CB56" s="9">
        <v>467.64</v>
      </c>
      <c r="CC56" s="7"/>
      <c r="CD56" s="7" t="e">
        <f>$I$56/#REF!*100</f>
        <v>#REF!</v>
      </c>
      <c r="CE56" s="9">
        <v>173.3</v>
      </c>
      <c r="CG56" s="9">
        <v>60.59</v>
      </c>
      <c r="CH56" s="9">
        <v>31.69</v>
      </c>
      <c r="CI56" s="9">
        <v>46.14</v>
      </c>
      <c r="CJ56" s="9">
        <v>6345.52</v>
      </c>
      <c r="CK56" s="9">
        <v>3164.61</v>
      </c>
      <c r="CL56" s="9">
        <v>4755.07</v>
      </c>
      <c r="CM56" s="9">
        <v>106.41</v>
      </c>
      <c r="CN56" s="9">
        <v>66</v>
      </c>
      <c r="CO56" s="9">
        <v>86.21</v>
      </c>
      <c r="CP56" s="9">
        <v>14.5</v>
      </c>
      <c r="CQ56" s="9">
        <v>0.95</v>
      </c>
    </row>
    <row r="57" spans="1:95" x14ac:dyDescent="0.3">
      <c r="AJ57" s="38"/>
    </row>
    <row r="58" spans="1:95" x14ac:dyDescent="0.3">
      <c r="B58" s="40" t="s">
        <v>51</v>
      </c>
      <c r="AJ58" s="38"/>
    </row>
    <row r="59" spans="1:95" x14ac:dyDescent="0.3">
      <c r="B59" s="12" t="s">
        <v>59</v>
      </c>
      <c r="AJ59" s="38"/>
    </row>
    <row r="60" spans="1:95" s="20" customFormat="1" x14ac:dyDescent="0.3">
      <c r="A60" s="17" t="str">
        <f>"-"</f>
        <v>-</v>
      </c>
      <c r="B60" s="18" t="s">
        <v>18</v>
      </c>
      <c r="C60" s="19">
        <v>30</v>
      </c>
      <c r="D60" s="27">
        <v>1.83</v>
      </c>
      <c r="E60" s="27">
        <v>0</v>
      </c>
      <c r="F60" s="27">
        <v>0.18</v>
      </c>
      <c r="G60" s="27">
        <v>0.2</v>
      </c>
      <c r="H60" s="27">
        <v>11.07</v>
      </c>
      <c r="I60" s="31">
        <v>54.046799999999998</v>
      </c>
      <c r="J60" s="27">
        <v>0</v>
      </c>
      <c r="K60" s="27">
        <v>0</v>
      </c>
      <c r="L60" s="27">
        <v>0</v>
      </c>
      <c r="M60" s="27">
        <v>0</v>
      </c>
      <c r="N60" s="27">
        <v>0.33</v>
      </c>
      <c r="O60" s="27">
        <v>10.68</v>
      </c>
      <c r="P60" s="27">
        <v>0.06</v>
      </c>
      <c r="Q60" s="27">
        <v>0</v>
      </c>
      <c r="R60" s="27">
        <v>0</v>
      </c>
      <c r="S60" s="27">
        <v>0</v>
      </c>
      <c r="T60" s="27">
        <v>0.54</v>
      </c>
      <c r="U60" s="27">
        <v>0</v>
      </c>
      <c r="V60" s="27">
        <v>0</v>
      </c>
      <c r="W60" s="27">
        <v>0</v>
      </c>
      <c r="X60" s="27">
        <v>0</v>
      </c>
      <c r="Y60" s="27">
        <v>0</v>
      </c>
      <c r="Z60" s="27">
        <v>0</v>
      </c>
      <c r="AA60" s="27">
        <v>0</v>
      </c>
      <c r="AB60" s="27">
        <v>0</v>
      </c>
      <c r="AC60" s="27">
        <v>0</v>
      </c>
      <c r="AD60" s="27">
        <v>0</v>
      </c>
      <c r="AE60" s="27">
        <v>0</v>
      </c>
      <c r="AF60" s="27">
        <v>0</v>
      </c>
      <c r="AG60" s="27">
        <v>0</v>
      </c>
      <c r="AH60" s="27">
        <v>0</v>
      </c>
      <c r="AI60" s="46">
        <v>0</v>
      </c>
      <c r="AJ60" s="51"/>
      <c r="AK60" s="49">
        <v>95.79</v>
      </c>
      <c r="AL60" s="42">
        <v>99.7</v>
      </c>
      <c r="AM60" s="42">
        <v>152.69</v>
      </c>
      <c r="AN60" s="42">
        <v>50.63</v>
      </c>
      <c r="AO60" s="42">
        <v>30.02</v>
      </c>
      <c r="AP60" s="42">
        <v>60.03</v>
      </c>
      <c r="AQ60" s="42">
        <v>22.71</v>
      </c>
      <c r="AR60" s="42">
        <v>108.58</v>
      </c>
      <c r="AS60" s="42">
        <v>67.34</v>
      </c>
      <c r="AT60" s="42">
        <v>93.96</v>
      </c>
      <c r="AU60" s="42">
        <v>77.52</v>
      </c>
      <c r="AV60" s="42">
        <v>40.72</v>
      </c>
      <c r="AW60" s="42">
        <v>72.040000000000006</v>
      </c>
      <c r="AX60" s="42">
        <v>602.39</v>
      </c>
      <c r="AY60" s="42">
        <v>0</v>
      </c>
      <c r="AZ60" s="42">
        <v>196.27</v>
      </c>
      <c r="BA60" s="42">
        <v>85.35</v>
      </c>
      <c r="BB60" s="42">
        <v>56.64</v>
      </c>
      <c r="BC60" s="42">
        <v>44.89</v>
      </c>
      <c r="BD60" s="42">
        <v>0</v>
      </c>
      <c r="BE60" s="42">
        <v>0</v>
      </c>
      <c r="BF60" s="42">
        <v>0</v>
      </c>
      <c r="BG60" s="42">
        <v>0</v>
      </c>
      <c r="BH60" s="42">
        <v>0</v>
      </c>
      <c r="BI60" s="42">
        <v>0</v>
      </c>
      <c r="BJ60" s="42">
        <v>0</v>
      </c>
      <c r="BK60" s="42">
        <v>0.02</v>
      </c>
      <c r="BL60" s="42">
        <v>0</v>
      </c>
      <c r="BM60" s="42">
        <v>0</v>
      </c>
      <c r="BN60" s="42">
        <v>0</v>
      </c>
      <c r="BO60" s="42">
        <v>0</v>
      </c>
      <c r="BP60" s="42">
        <v>0</v>
      </c>
      <c r="BQ60" s="42">
        <v>0</v>
      </c>
      <c r="BR60" s="42">
        <v>0</v>
      </c>
      <c r="BS60" s="42">
        <v>0.02</v>
      </c>
      <c r="BT60" s="42">
        <v>0</v>
      </c>
      <c r="BU60" s="42">
        <v>0</v>
      </c>
      <c r="BV60" s="42">
        <v>0.08</v>
      </c>
      <c r="BW60" s="42">
        <v>0</v>
      </c>
      <c r="BX60" s="42">
        <v>0</v>
      </c>
      <c r="BY60" s="42">
        <v>0</v>
      </c>
      <c r="BZ60" s="42">
        <v>0</v>
      </c>
      <c r="CA60" s="42">
        <v>0</v>
      </c>
      <c r="CB60" s="42">
        <v>11.73</v>
      </c>
      <c r="CC60" s="42"/>
      <c r="CD60" s="42"/>
      <c r="CE60" s="42">
        <v>0</v>
      </c>
      <c r="CF60" s="42"/>
      <c r="CG60" s="42">
        <v>0</v>
      </c>
      <c r="CH60" s="42">
        <v>0</v>
      </c>
      <c r="CI60" s="42">
        <v>0</v>
      </c>
      <c r="CJ60" s="42">
        <v>570</v>
      </c>
      <c r="CK60" s="42">
        <v>219.6</v>
      </c>
      <c r="CL60" s="42">
        <v>394.8</v>
      </c>
      <c r="CM60" s="42">
        <v>4.5599999999999996</v>
      </c>
      <c r="CN60" s="42">
        <v>4.5599999999999996</v>
      </c>
      <c r="CO60" s="42">
        <v>4.5599999999999996</v>
      </c>
      <c r="CP60" s="42">
        <v>0</v>
      </c>
      <c r="CQ60" s="42">
        <v>0</v>
      </c>
    </row>
    <row r="61" spans="1:95" s="20" customFormat="1" x14ac:dyDescent="0.3">
      <c r="A61" s="17" t="str">
        <f>"-"</f>
        <v>-</v>
      </c>
      <c r="B61" s="18" t="s">
        <v>19</v>
      </c>
      <c r="C61" s="19">
        <v>30</v>
      </c>
      <c r="D61" s="27">
        <v>1.8</v>
      </c>
      <c r="E61" s="27">
        <v>0</v>
      </c>
      <c r="F61" s="27">
        <v>0.36</v>
      </c>
      <c r="G61" s="27">
        <v>0.36</v>
      </c>
      <c r="H61" s="27">
        <v>12.51</v>
      </c>
      <c r="I61" s="31">
        <v>57.293999999999997</v>
      </c>
      <c r="J61" s="27">
        <v>0.06</v>
      </c>
      <c r="K61" s="27">
        <v>0</v>
      </c>
      <c r="L61" s="27">
        <v>0</v>
      </c>
      <c r="M61" s="27">
        <v>0</v>
      </c>
      <c r="N61" s="27">
        <v>0.36</v>
      </c>
      <c r="O61" s="27">
        <v>9.66</v>
      </c>
      <c r="P61" s="27">
        <v>2.4900000000000002</v>
      </c>
      <c r="Q61" s="27">
        <v>0</v>
      </c>
      <c r="R61" s="27">
        <v>0</v>
      </c>
      <c r="S61" s="27">
        <v>0.3</v>
      </c>
      <c r="T61" s="27">
        <v>0.75</v>
      </c>
      <c r="U61" s="27">
        <v>183</v>
      </c>
      <c r="V61" s="27">
        <v>73.5</v>
      </c>
      <c r="W61" s="27">
        <v>10.5</v>
      </c>
      <c r="X61" s="27">
        <v>14.1</v>
      </c>
      <c r="Y61" s="27">
        <v>47.4</v>
      </c>
      <c r="Z61" s="27">
        <v>1.17</v>
      </c>
      <c r="AA61" s="27">
        <v>0</v>
      </c>
      <c r="AB61" s="27">
        <v>1.5</v>
      </c>
      <c r="AC61" s="27">
        <v>0.3</v>
      </c>
      <c r="AD61" s="27">
        <v>0.42</v>
      </c>
      <c r="AE61" s="27">
        <v>0.05</v>
      </c>
      <c r="AF61" s="27">
        <v>0.02</v>
      </c>
      <c r="AG61" s="27">
        <v>0.21</v>
      </c>
      <c r="AH61" s="27">
        <v>0.6</v>
      </c>
      <c r="AI61" s="46">
        <v>0</v>
      </c>
      <c r="AJ61" s="51"/>
      <c r="AK61" s="49">
        <v>96.6</v>
      </c>
      <c r="AL61" s="42">
        <v>74.400000000000006</v>
      </c>
      <c r="AM61" s="42">
        <v>128.1</v>
      </c>
      <c r="AN61" s="42">
        <v>66.900000000000006</v>
      </c>
      <c r="AO61" s="42">
        <v>27.9</v>
      </c>
      <c r="AP61" s="42">
        <v>59.4</v>
      </c>
      <c r="AQ61" s="42">
        <v>24</v>
      </c>
      <c r="AR61" s="42">
        <v>111.3</v>
      </c>
      <c r="AS61" s="42">
        <v>89.1</v>
      </c>
      <c r="AT61" s="42">
        <v>87.3</v>
      </c>
      <c r="AU61" s="42">
        <v>139.19999999999999</v>
      </c>
      <c r="AV61" s="42">
        <v>37.200000000000003</v>
      </c>
      <c r="AW61" s="42">
        <v>93</v>
      </c>
      <c r="AX61" s="42">
        <v>467.7</v>
      </c>
      <c r="AY61" s="42">
        <v>0</v>
      </c>
      <c r="AZ61" s="42">
        <v>157.80000000000001</v>
      </c>
      <c r="BA61" s="42">
        <v>87.3</v>
      </c>
      <c r="BB61" s="42">
        <v>54</v>
      </c>
      <c r="BC61" s="42">
        <v>39</v>
      </c>
      <c r="BD61" s="42">
        <v>0</v>
      </c>
      <c r="BE61" s="42">
        <v>0</v>
      </c>
      <c r="BF61" s="42">
        <v>0</v>
      </c>
      <c r="BG61" s="42">
        <v>0</v>
      </c>
      <c r="BH61" s="42">
        <v>0</v>
      </c>
      <c r="BI61" s="42">
        <v>0</v>
      </c>
      <c r="BJ61" s="42">
        <v>0</v>
      </c>
      <c r="BK61" s="42">
        <v>0.04</v>
      </c>
      <c r="BL61" s="42">
        <v>0</v>
      </c>
      <c r="BM61" s="42">
        <v>0</v>
      </c>
      <c r="BN61" s="42">
        <v>0.01</v>
      </c>
      <c r="BO61" s="42">
        <v>0</v>
      </c>
      <c r="BP61" s="42">
        <v>0</v>
      </c>
      <c r="BQ61" s="42">
        <v>0</v>
      </c>
      <c r="BR61" s="42">
        <v>0</v>
      </c>
      <c r="BS61" s="42">
        <v>0.03</v>
      </c>
      <c r="BT61" s="42">
        <v>0</v>
      </c>
      <c r="BU61" s="42">
        <v>0</v>
      </c>
      <c r="BV61" s="42">
        <v>0.14000000000000001</v>
      </c>
      <c r="BW61" s="42">
        <v>0.02</v>
      </c>
      <c r="BX61" s="42">
        <v>0</v>
      </c>
      <c r="BY61" s="42">
        <v>0</v>
      </c>
      <c r="BZ61" s="42">
        <v>0</v>
      </c>
      <c r="CA61" s="42">
        <v>0</v>
      </c>
      <c r="CB61" s="42">
        <v>14.1</v>
      </c>
      <c r="CC61" s="42"/>
      <c r="CD61" s="42"/>
      <c r="CE61" s="42">
        <v>0.25</v>
      </c>
      <c r="CF61" s="42"/>
      <c r="CG61" s="42">
        <v>3</v>
      </c>
      <c r="CH61" s="42">
        <v>3</v>
      </c>
      <c r="CI61" s="42">
        <v>3</v>
      </c>
      <c r="CJ61" s="42">
        <v>570</v>
      </c>
      <c r="CK61" s="42">
        <v>219.6</v>
      </c>
      <c r="CL61" s="42">
        <v>394.8</v>
      </c>
      <c r="CM61" s="42">
        <v>5.7</v>
      </c>
      <c r="CN61" s="42">
        <v>4.74</v>
      </c>
      <c r="CO61" s="42">
        <v>5.22</v>
      </c>
      <c r="CP61" s="42">
        <v>0</v>
      </c>
      <c r="CQ61" s="42">
        <v>0</v>
      </c>
    </row>
    <row r="62" spans="1:95" s="20" customFormat="1" x14ac:dyDescent="0.3">
      <c r="A62" s="17" t="str">
        <f>"4/13"</f>
        <v>4/13</v>
      </c>
      <c r="B62" s="18" t="s">
        <v>38</v>
      </c>
      <c r="C62" s="19">
        <v>10</v>
      </c>
      <c r="D62" s="27">
        <v>2.63</v>
      </c>
      <c r="E62" s="27">
        <v>2.63</v>
      </c>
      <c r="F62" s="27">
        <v>2.66</v>
      </c>
      <c r="G62" s="27">
        <v>0</v>
      </c>
      <c r="H62" s="27">
        <v>0</v>
      </c>
      <c r="I62" s="31">
        <v>35.06</v>
      </c>
      <c r="J62" s="27">
        <v>1.53</v>
      </c>
      <c r="K62" s="27">
        <v>0</v>
      </c>
      <c r="L62" s="27">
        <v>0</v>
      </c>
      <c r="M62" s="27">
        <v>0</v>
      </c>
      <c r="N62" s="27">
        <v>0</v>
      </c>
      <c r="O62" s="27">
        <v>0</v>
      </c>
      <c r="P62" s="27">
        <v>0</v>
      </c>
      <c r="Q62" s="27">
        <v>0</v>
      </c>
      <c r="R62" s="27">
        <v>0</v>
      </c>
      <c r="S62" s="27">
        <v>0.2</v>
      </c>
      <c r="T62" s="27">
        <v>0.43</v>
      </c>
      <c r="U62" s="27">
        <v>110</v>
      </c>
      <c r="V62" s="27">
        <v>10</v>
      </c>
      <c r="W62" s="27">
        <v>100</v>
      </c>
      <c r="X62" s="27">
        <v>5.5</v>
      </c>
      <c r="Y62" s="27">
        <v>60</v>
      </c>
      <c r="Z62" s="27">
        <v>7.0000000000000007E-2</v>
      </c>
      <c r="AA62" s="27">
        <v>21</v>
      </c>
      <c r="AB62" s="27">
        <v>17</v>
      </c>
      <c r="AC62" s="27">
        <v>23.8</v>
      </c>
      <c r="AD62" s="27">
        <v>0.04</v>
      </c>
      <c r="AE62" s="27">
        <v>0</v>
      </c>
      <c r="AF62" s="27">
        <v>0.04</v>
      </c>
      <c r="AG62" s="27">
        <v>0.02</v>
      </c>
      <c r="AH62" s="27">
        <v>0.68</v>
      </c>
      <c r="AI62" s="46">
        <v>7.0000000000000007E-2</v>
      </c>
      <c r="AJ62" s="38"/>
      <c r="AK62" s="50">
        <v>157</v>
      </c>
      <c r="AL62" s="20">
        <v>117</v>
      </c>
      <c r="AM62" s="20">
        <v>230</v>
      </c>
      <c r="AN62" s="20">
        <v>158</v>
      </c>
      <c r="AO62" s="20">
        <v>56</v>
      </c>
      <c r="AP62" s="20">
        <v>95</v>
      </c>
      <c r="AQ62" s="20">
        <v>70</v>
      </c>
      <c r="AR62" s="20">
        <v>134</v>
      </c>
      <c r="AS62" s="20">
        <v>76</v>
      </c>
      <c r="AT62" s="20">
        <v>87</v>
      </c>
      <c r="AU62" s="20">
        <v>156</v>
      </c>
      <c r="AV62" s="20">
        <v>70</v>
      </c>
      <c r="AW62" s="20">
        <v>51</v>
      </c>
      <c r="AX62" s="20">
        <v>517</v>
      </c>
      <c r="AY62" s="20">
        <v>0</v>
      </c>
      <c r="AZ62" s="20">
        <v>273</v>
      </c>
      <c r="BA62" s="20">
        <v>129</v>
      </c>
      <c r="BB62" s="20">
        <v>139</v>
      </c>
      <c r="BC62" s="20">
        <v>21.5</v>
      </c>
      <c r="BD62" s="20">
        <v>0</v>
      </c>
      <c r="BE62" s="20">
        <v>0.01</v>
      </c>
      <c r="BF62" s="20">
        <v>0.04</v>
      </c>
      <c r="BG62" s="20">
        <v>0.11</v>
      </c>
      <c r="BH62" s="20">
        <v>0.13</v>
      </c>
      <c r="BI62" s="20">
        <v>0.33</v>
      </c>
      <c r="BJ62" s="20">
        <v>0.04</v>
      </c>
      <c r="BK62" s="20">
        <v>0.7</v>
      </c>
      <c r="BL62" s="20">
        <v>0.01</v>
      </c>
      <c r="BM62" s="20">
        <v>0.16</v>
      </c>
      <c r="BN62" s="20">
        <v>0.01</v>
      </c>
      <c r="BO62" s="20">
        <v>0</v>
      </c>
      <c r="BP62" s="20">
        <v>0</v>
      </c>
      <c r="BQ62" s="20">
        <v>0.05</v>
      </c>
      <c r="BR62" s="20">
        <v>7.0000000000000007E-2</v>
      </c>
      <c r="BS62" s="20">
        <v>0.52</v>
      </c>
      <c r="BT62" s="20">
        <v>0</v>
      </c>
      <c r="BU62" s="20">
        <v>0</v>
      </c>
      <c r="BV62" s="20">
        <v>7.0000000000000007E-2</v>
      </c>
      <c r="BW62" s="20">
        <v>0</v>
      </c>
      <c r="BX62" s="20">
        <v>0</v>
      </c>
      <c r="BY62" s="20">
        <v>0</v>
      </c>
      <c r="BZ62" s="20">
        <v>0</v>
      </c>
      <c r="CA62" s="20">
        <v>0</v>
      </c>
      <c r="CB62" s="20">
        <v>4.08</v>
      </c>
      <c r="CC62" s="21"/>
      <c r="CD62" s="21"/>
      <c r="CE62" s="20">
        <v>23.83</v>
      </c>
      <c r="CG62" s="20">
        <v>5</v>
      </c>
      <c r="CH62" s="20">
        <v>5</v>
      </c>
      <c r="CI62" s="20">
        <v>5</v>
      </c>
      <c r="CJ62" s="20">
        <v>5000</v>
      </c>
      <c r="CK62" s="20">
        <v>3700</v>
      </c>
      <c r="CL62" s="20">
        <v>4350</v>
      </c>
      <c r="CM62" s="20">
        <v>15.3</v>
      </c>
      <c r="CN62" s="20">
        <v>9.6999999999999993</v>
      </c>
      <c r="CO62" s="20">
        <v>12.5</v>
      </c>
      <c r="CP62" s="20">
        <v>0</v>
      </c>
      <c r="CQ62" s="20">
        <v>0</v>
      </c>
    </row>
    <row r="63" spans="1:95" s="20" customFormat="1" x14ac:dyDescent="0.3">
      <c r="A63" s="17" t="str">
        <f>"27/10"</f>
        <v>27/10</v>
      </c>
      <c r="B63" s="18" t="s">
        <v>27</v>
      </c>
      <c r="C63" s="19">
        <v>200</v>
      </c>
      <c r="D63" s="27">
        <v>0.2</v>
      </c>
      <c r="E63" s="27">
        <v>0</v>
      </c>
      <c r="F63" s="27">
        <v>0.05</v>
      </c>
      <c r="G63" s="27">
        <v>0.05</v>
      </c>
      <c r="H63" s="27">
        <v>5.03</v>
      </c>
      <c r="I63" s="31">
        <v>20.17454</v>
      </c>
      <c r="J63" s="27">
        <v>0</v>
      </c>
      <c r="K63" s="27">
        <v>0</v>
      </c>
      <c r="L63" s="27">
        <v>0</v>
      </c>
      <c r="M63" s="27">
        <v>0</v>
      </c>
      <c r="N63" s="27">
        <v>4.93</v>
      </c>
      <c r="O63" s="27">
        <v>0</v>
      </c>
      <c r="P63" s="27">
        <v>0.1</v>
      </c>
      <c r="Q63" s="27">
        <v>0</v>
      </c>
      <c r="R63" s="27">
        <v>0</v>
      </c>
      <c r="S63" s="27">
        <v>0</v>
      </c>
      <c r="T63" s="27">
        <v>0.06</v>
      </c>
      <c r="U63" s="27">
        <v>0.05</v>
      </c>
      <c r="V63" s="27">
        <v>0.15</v>
      </c>
      <c r="W63" s="27">
        <v>0.15</v>
      </c>
      <c r="X63" s="27">
        <v>0</v>
      </c>
      <c r="Y63" s="27">
        <v>0</v>
      </c>
      <c r="Z63" s="27">
        <v>0.01</v>
      </c>
      <c r="AA63" s="27">
        <v>0</v>
      </c>
      <c r="AB63" s="27">
        <v>0</v>
      </c>
      <c r="AC63" s="27">
        <v>0</v>
      </c>
      <c r="AD63" s="27">
        <v>0</v>
      </c>
      <c r="AE63" s="27">
        <v>0</v>
      </c>
      <c r="AF63" s="27">
        <v>0</v>
      </c>
      <c r="AG63" s="27">
        <v>0</v>
      </c>
      <c r="AH63" s="27">
        <v>0</v>
      </c>
      <c r="AI63" s="46">
        <v>0</v>
      </c>
      <c r="AJ63" s="38"/>
      <c r="AK63" s="50">
        <v>0</v>
      </c>
      <c r="AL63" s="20">
        <v>0</v>
      </c>
      <c r="AM63" s="20">
        <v>0</v>
      </c>
      <c r="AN63" s="20">
        <v>0</v>
      </c>
      <c r="AO63" s="20">
        <v>0</v>
      </c>
      <c r="AP63" s="20">
        <v>0</v>
      </c>
      <c r="AQ63" s="20">
        <v>0</v>
      </c>
      <c r="AR63" s="20">
        <v>0</v>
      </c>
      <c r="AS63" s="20">
        <v>0</v>
      </c>
      <c r="AT63" s="20">
        <v>0</v>
      </c>
      <c r="AU63" s="20">
        <v>0</v>
      </c>
      <c r="AV63" s="20">
        <v>0</v>
      </c>
      <c r="AW63" s="20">
        <v>0</v>
      </c>
      <c r="AX63" s="20">
        <v>0</v>
      </c>
      <c r="AY63" s="20">
        <v>0</v>
      </c>
      <c r="AZ63" s="20">
        <v>0</v>
      </c>
      <c r="BA63" s="20">
        <v>0</v>
      </c>
      <c r="BB63" s="20">
        <v>0</v>
      </c>
      <c r="BC63" s="20">
        <v>0</v>
      </c>
      <c r="BD63" s="20">
        <v>0</v>
      </c>
      <c r="BE63" s="20">
        <v>0</v>
      </c>
      <c r="BF63" s="20">
        <v>0</v>
      </c>
      <c r="BG63" s="20">
        <v>0</v>
      </c>
      <c r="BH63" s="20">
        <v>0</v>
      </c>
      <c r="BI63" s="20">
        <v>0</v>
      </c>
      <c r="BJ63" s="20">
        <v>0</v>
      </c>
      <c r="BK63" s="20">
        <v>0</v>
      </c>
      <c r="BL63" s="20">
        <v>0</v>
      </c>
      <c r="BM63" s="20">
        <v>0</v>
      </c>
      <c r="BN63" s="20">
        <v>0</v>
      </c>
      <c r="BO63" s="20">
        <v>0</v>
      </c>
      <c r="BP63" s="20">
        <v>0</v>
      </c>
      <c r="BQ63" s="20">
        <v>0</v>
      </c>
      <c r="BR63" s="20">
        <v>0</v>
      </c>
      <c r="BS63" s="20">
        <v>0</v>
      </c>
      <c r="BT63" s="20">
        <v>0</v>
      </c>
      <c r="BU63" s="20">
        <v>0</v>
      </c>
      <c r="BV63" s="20">
        <v>0</v>
      </c>
      <c r="BW63" s="20">
        <v>0</v>
      </c>
      <c r="BX63" s="20">
        <v>0</v>
      </c>
      <c r="BY63" s="20">
        <v>0</v>
      </c>
      <c r="BZ63" s="20">
        <v>0</v>
      </c>
      <c r="CA63" s="20">
        <v>0</v>
      </c>
      <c r="CB63" s="20">
        <v>200.09</v>
      </c>
      <c r="CC63" s="21"/>
      <c r="CD63" s="21"/>
      <c r="CE63" s="20">
        <v>0</v>
      </c>
      <c r="CG63" s="20">
        <v>4.0999999999999996</v>
      </c>
      <c r="CH63" s="20">
        <v>4.0999999999999996</v>
      </c>
      <c r="CI63" s="20">
        <v>4.0999999999999996</v>
      </c>
      <c r="CJ63" s="20">
        <v>442.5</v>
      </c>
      <c r="CK63" s="20">
        <v>174</v>
      </c>
      <c r="CL63" s="20">
        <v>308.25</v>
      </c>
      <c r="CM63" s="20">
        <v>44.01</v>
      </c>
      <c r="CN63" s="20">
        <v>26.01</v>
      </c>
      <c r="CO63" s="20">
        <v>35.01</v>
      </c>
      <c r="CP63" s="20">
        <v>5</v>
      </c>
      <c r="CQ63" s="20">
        <v>0</v>
      </c>
    </row>
    <row r="64" spans="1:95" s="20" customFormat="1" ht="31.2" x14ac:dyDescent="0.3">
      <c r="A64" s="17" t="str">
        <f>"46/3"</f>
        <v>46/3</v>
      </c>
      <c r="B64" s="18" t="s">
        <v>29</v>
      </c>
      <c r="C64" s="19">
        <v>180</v>
      </c>
      <c r="D64" s="27">
        <v>6.36</v>
      </c>
      <c r="E64" s="27">
        <v>0.04</v>
      </c>
      <c r="F64" s="27">
        <v>3.57</v>
      </c>
      <c r="G64" s="27">
        <v>0.8</v>
      </c>
      <c r="H64" s="27">
        <v>40.93</v>
      </c>
      <c r="I64" s="31">
        <v>220.7282094</v>
      </c>
      <c r="J64" s="27">
        <v>2.2400000000000002</v>
      </c>
      <c r="K64" s="27">
        <v>0.1</v>
      </c>
      <c r="L64" s="27">
        <v>0</v>
      </c>
      <c r="M64" s="27">
        <v>0</v>
      </c>
      <c r="N64" s="27">
        <v>1.17</v>
      </c>
      <c r="O64" s="27">
        <v>37.700000000000003</v>
      </c>
      <c r="P64" s="27">
        <v>2.06</v>
      </c>
      <c r="Q64" s="27">
        <v>0</v>
      </c>
      <c r="R64" s="27">
        <v>0</v>
      </c>
      <c r="S64" s="27">
        <v>0</v>
      </c>
      <c r="T64" s="27">
        <v>0.82</v>
      </c>
      <c r="U64" s="27">
        <v>176.71</v>
      </c>
      <c r="V64" s="27">
        <v>67.47</v>
      </c>
      <c r="W64" s="27">
        <v>12.64</v>
      </c>
      <c r="X64" s="27">
        <v>8.61</v>
      </c>
      <c r="Y64" s="27">
        <v>47.79</v>
      </c>
      <c r="Z64" s="27">
        <v>0.87</v>
      </c>
      <c r="AA64" s="27">
        <v>10.8</v>
      </c>
      <c r="AB64" s="27">
        <v>10.8</v>
      </c>
      <c r="AC64" s="27">
        <v>20.25</v>
      </c>
      <c r="AD64" s="27">
        <v>0.96</v>
      </c>
      <c r="AE64" s="27">
        <v>0.08</v>
      </c>
      <c r="AF64" s="27">
        <v>0.02</v>
      </c>
      <c r="AG64" s="27">
        <v>0.59</v>
      </c>
      <c r="AH64" s="27">
        <v>1.78</v>
      </c>
      <c r="AI64" s="46">
        <v>0</v>
      </c>
      <c r="AJ64" s="38"/>
      <c r="AK64" s="50">
        <v>275.61</v>
      </c>
      <c r="AL64" s="20">
        <v>251.98</v>
      </c>
      <c r="AM64" s="20">
        <v>472.07</v>
      </c>
      <c r="AN64" s="20">
        <v>147.44999999999999</v>
      </c>
      <c r="AO64" s="20">
        <v>89.89</v>
      </c>
      <c r="AP64" s="20">
        <v>182.63</v>
      </c>
      <c r="AQ64" s="20">
        <v>59.92</v>
      </c>
      <c r="AR64" s="20">
        <v>292.87</v>
      </c>
      <c r="AS64" s="20">
        <v>193.67</v>
      </c>
      <c r="AT64" s="20">
        <v>233.51</v>
      </c>
      <c r="AU64" s="20">
        <v>200.31</v>
      </c>
      <c r="AV64" s="20">
        <v>117.69</v>
      </c>
      <c r="AW64" s="20">
        <v>204.66</v>
      </c>
      <c r="AX64" s="20">
        <v>1797.43</v>
      </c>
      <c r="AY64" s="20">
        <v>0</v>
      </c>
      <c r="AZ64" s="20">
        <v>566.38</v>
      </c>
      <c r="BA64" s="20">
        <v>293.38</v>
      </c>
      <c r="BB64" s="20">
        <v>147.32</v>
      </c>
      <c r="BC64" s="20">
        <v>116.63</v>
      </c>
      <c r="BD64" s="20">
        <v>0.11</v>
      </c>
      <c r="BE64" s="20">
        <v>0.05</v>
      </c>
      <c r="BF64" s="20">
        <v>0.03</v>
      </c>
      <c r="BG64" s="20">
        <v>0.06</v>
      </c>
      <c r="BH64" s="20">
        <v>7.0000000000000007E-2</v>
      </c>
      <c r="BI64" s="20">
        <v>0.31</v>
      </c>
      <c r="BJ64" s="20">
        <v>0</v>
      </c>
      <c r="BK64" s="20">
        <v>0.97</v>
      </c>
      <c r="BL64" s="20">
        <v>0</v>
      </c>
      <c r="BM64" s="20">
        <v>0.28000000000000003</v>
      </c>
      <c r="BN64" s="20">
        <v>0</v>
      </c>
      <c r="BO64" s="20">
        <v>0</v>
      </c>
      <c r="BP64" s="20">
        <v>0</v>
      </c>
      <c r="BQ64" s="20">
        <v>0.06</v>
      </c>
      <c r="BR64" s="20">
        <v>0.1</v>
      </c>
      <c r="BS64" s="20">
        <v>0.72</v>
      </c>
      <c r="BT64" s="20">
        <v>0</v>
      </c>
      <c r="BU64" s="20">
        <v>0</v>
      </c>
      <c r="BV64" s="20">
        <v>0.28999999999999998</v>
      </c>
      <c r="BW64" s="20">
        <v>0.01</v>
      </c>
      <c r="BX64" s="20">
        <v>0</v>
      </c>
      <c r="BY64" s="20">
        <v>0</v>
      </c>
      <c r="BZ64" s="20">
        <v>0</v>
      </c>
      <c r="CA64" s="20">
        <v>0</v>
      </c>
      <c r="CB64" s="20">
        <v>376.28</v>
      </c>
      <c r="CC64" s="21"/>
      <c r="CD64" s="21"/>
      <c r="CE64" s="20">
        <v>12.6</v>
      </c>
      <c r="CG64" s="20">
        <v>19.100000000000001</v>
      </c>
      <c r="CH64" s="20">
        <v>9.9600000000000009</v>
      </c>
      <c r="CI64" s="20">
        <v>14.53</v>
      </c>
      <c r="CJ64" s="20">
        <v>443.79</v>
      </c>
      <c r="CK64" s="20">
        <v>438.48</v>
      </c>
      <c r="CL64" s="20">
        <v>441.14</v>
      </c>
      <c r="CM64" s="20">
        <v>11.24</v>
      </c>
      <c r="CN64" s="20">
        <v>5.72</v>
      </c>
      <c r="CO64" s="20">
        <v>8.48</v>
      </c>
      <c r="CP64" s="20">
        <v>0</v>
      </c>
      <c r="CQ64" s="20">
        <v>0.54</v>
      </c>
    </row>
    <row r="65" spans="1:95" s="8" customFormat="1" x14ac:dyDescent="0.3">
      <c r="A65" s="13" t="str">
        <f>"12/7"</f>
        <v>12/7</v>
      </c>
      <c r="B65" s="14" t="s">
        <v>39</v>
      </c>
      <c r="C65" s="15">
        <v>100</v>
      </c>
      <c r="D65" s="28">
        <v>12.2</v>
      </c>
      <c r="E65" s="28">
        <v>9.9700000000000006</v>
      </c>
      <c r="F65" s="28">
        <v>6.38</v>
      </c>
      <c r="G65" s="28">
        <v>5.83</v>
      </c>
      <c r="H65" s="28">
        <v>14.05</v>
      </c>
      <c r="I65" s="32">
        <v>162.25351999999998</v>
      </c>
      <c r="J65" s="28">
        <v>0.91</v>
      </c>
      <c r="K65" s="28">
        <v>3.9</v>
      </c>
      <c r="L65" s="28">
        <v>0</v>
      </c>
      <c r="M65" s="28">
        <v>0</v>
      </c>
      <c r="N65" s="28">
        <v>0.45</v>
      </c>
      <c r="O65" s="28">
        <v>12.76</v>
      </c>
      <c r="P65" s="28">
        <v>0.84</v>
      </c>
      <c r="Q65" s="28">
        <v>0</v>
      </c>
      <c r="R65" s="28">
        <v>0</v>
      </c>
      <c r="S65" s="28">
        <v>0.1</v>
      </c>
      <c r="T65" s="28">
        <v>2.02</v>
      </c>
      <c r="U65" s="28">
        <v>250.81</v>
      </c>
      <c r="V65" s="28">
        <v>227.74</v>
      </c>
      <c r="W65" s="28">
        <v>32.119999999999997</v>
      </c>
      <c r="X65" s="28">
        <v>43.25</v>
      </c>
      <c r="Y65" s="28">
        <v>179.88</v>
      </c>
      <c r="Z65" s="28">
        <v>1.1599999999999999</v>
      </c>
      <c r="AA65" s="28">
        <v>6.6</v>
      </c>
      <c r="AB65" s="28">
        <v>0.4</v>
      </c>
      <c r="AC65" s="28">
        <v>6.68</v>
      </c>
      <c r="AD65" s="28">
        <v>3.12</v>
      </c>
      <c r="AE65" s="28">
        <v>0.09</v>
      </c>
      <c r="AF65" s="28">
        <v>0.08</v>
      </c>
      <c r="AG65" s="28">
        <v>1.25</v>
      </c>
      <c r="AH65" s="28">
        <v>3.68</v>
      </c>
      <c r="AI65" s="47">
        <v>0.33</v>
      </c>
      <c r="AJ65" s="38"/>
      <c r="AK65" s="48">
        <v>62.76</v>
      </c>
      <c r="AL65" s="8">
        <v>65.319999999999993</v>
      </c>
      <c r="AM65" s="8">
        <v>100.04</v>
      </c>
      <c r="AN65" s="8">
        <v>33.17</v>
      </c>
      <c r="AO65" s="8">
        <v>19.670000000000002</v>
      </c>
      <c r="AP65" s="8">
        <v>39.33</v>
      </c>
      <c r="AQ65" s="8">
        <v>14.88</v>
      </c>
      <c r="AR65" s="8">
        <v>71.14</v>
      </c>
      <c r="AS65" s="8">
        <v>44.12</v>
      </c>
      <c r="AT65" s="8">
        <v>61.56</v>
      </c>
      <c r="AU65" s="8">
        <v>50.79</v>
      </c>
      <c r="AV65" s="8">
        <v>26.68</v>
      </c>
      <c r="AW65" s="8">
        <v>47.2</v>
      </c>
      <c r="AX65" s="8">
        <v>394.67</v>
      </c>
      <c r="AY65" s="8">
        <v>0</v>
      </c>
      <c r="AZ65" s="8">
        <v>128.59</v>
      </c>
      <c r="BA65" s="8">
        <v>55.92</v>
      </c>
      <c r="BB65" s="8">
        <v>37.11</v>
      </c>
      <c r="BC65" s="8">
        <v>29.41</v>
      </c>
      <c r="BD65" s="8">
        <v>0</v>
      </c>
      <c r="BE65" s="8">
        <v>0</v>
      </c>
      <c r="BF65" s="8">
        <v>0</v>
      </c>
      <c r="BG65" s="8">
        <v>0</v>
      </c>
      <c r="BH65" s="8">
        <v>0</v>
      </c>
      <c r="BI65" s="8">
        <v>0</v>
      </c>
      <c r="BJ65" s="8">
        <v>0</v>
      </c>
      <c r="BK65" s="8">
        <v>0.36</v>
      </c>
      <c r="BL65" s="8">
        <v>0</v>
      </c>
      <c r="BM65" s="8">
        <v>0.23</v>
      </c>
      <c r="BN65" s="8">
        <v>0.02</v>
      </c>
      <c r="BO65" s="8">
        <v>0.04</v>
      </c>
      <c r="BP65" s="8">
        <v>0</v>
      </c>
      <c r="BQ65" s="8">
        <v>0</v>
      </c>
      <c r="BR65" s="8">
        <v>0</v>
      </c>
      <c r="BS65" s="8">
        <v>1.32</v>
      </c>
      <c r="BT65" s="8">
        <v>0</v>
      </c>
      <c r="BU65" s="8">
        <v>0</v>
      </c>
      <c r="BV65" s="8">
        <v>3.32</v>
      </c>
      <c r="BW65" s="8">
        <v>0</v>
      </c>
      <c r="BX65" s="8">
        <v>0</v>
      </c>
      <c r="BY65" s="8">
        <v>0</v>
      </c>
      <c r="BZ65" s="8">
        <v>0</v>
      </c>
      <c r="CA65" s="8">
        <v>0</v>
      </c>
      <c r="CB65" s="8">
        <v>85.98</v>
      </c>
      <c r="CC65" s="16"/>
      <c r="CD65" s="16"/>
      <c r="CE65" s="8">
        <v>6.67</v>
      </c>
      <c r="CG65" s="8">
        <v>123</v>
      </c>
      <c r="CH65" s="8">
        <v>25.2</v>
      </c>
      <c r="CI65" s="8">
        <v>74.099999999999994</v>
      </c>
      <c r="CJ65" s="8">
        <v>1235</v>
      </c>
      <c r="CK65" s="8">
        <v>430.76</v>
      </c>
      <c r="CL65" s="8">
        <v>832.88</v>
      </c>
      <c r="CM65" s="8">
        <v>29.47</v>
      </c>
      <c r="CN65" s="8">
        <v>29.47</v>
      </c>
      <c r="CO65" s="8">
        <v>29.47</v>
      </c>
      <c r="CP65" s="8">
        <v>0</v>
      </c>
      <c r="CQ65" s="8">
        <v>0.6</v>
      </c>
    </row>
    <row r="66" spans="1:95" s="9" customFormat="1" x14ac:dyDescent="0.3">
      <c r="A66" s="22"/>
      <c r="B66" s="23" t="s">
        <v>58</v>
      </c>
      <c r="C66" s="24">
        <f>SUM(C60:C65)</f>
        <v>550</v>
      </c>
      <c r="D66" s="29">
        <f t="shared" ref="D66:AI66" si="5">SUM(D60:D65)</f>
        <v>25.02</v>
      </c>
      <c r="E66" s="29">
        <f t="shared" si="5"/>
        <v>12.64</v>
      </c>
      <c r="F66" s="29">
        <f t="shared" si="5"/>
        <v>13.2</v>
      </c>
      <c r="G66" s="29">
        <f t="shared" si="5"/>
        <v>7.24</v>
      </c>
      <c r="H66" s="29">
        <f t="shared" si="5"/>
        <v>83.589999999999989</v>
      </c>
      <c r="I66" s="33">
        <f t="shared" si="5"/>
        <v>549.55706940000005</v>
      </c>
      <c r="J66" s="29">
        <f t="shared" si="5"/>
        <v>4.74</v>
      </c>
      <c r="K66" s="29">
        <f t="shared" si="5"/>
        <v>4</v>
      </c>
      <c r="L66" s="29">
        <f t="shared" si="5"/>
        <v>0</v>
      </c>
      <c r="M66" s="29">
        <f t="shared" si="5"/>
        <v>0</v>
      </c>
      <c r="N66" s="29">
        <f t="shared" si="5"/>
        <v>7.2399999999999993</v>
      </c>
      <c r="O66" s="29">
        <f t="shared" si="5"/>
        <v>70.800000000000011</v>
      </c>
      <c r="P66" s="29">
        <f t="shared" si="5"/>
        <v>5.5500000000000007</v>
      </c>
      <c r="Q66" s="29">
        <f t="shared" si="5"/>
        <v>0</v>
      </c>
      <c r="R66" s="29">
        <f t="shared" si="5"/>
        <v>0</v>
      </c>
      <c r="S66" s="29">
        <f t="shared" si="5"/>
        <v>0.6</v>
      </c>
      <c r="T66" s="29">
        <f t="shared" si="5"/>
        <v>4.62</v>
      </c>
      <c r="U66" s="29">
        <f t="shared" si="5"/>
        <v>720.56999999999994</v>
      </c>
      <c r="V66" s="29">
        <f t="shared" si="5"/>
        <v>378.86</v>
      </c>
      <c r="W66" s="29">
        <f t="shared" si="5"/>
        <v>155.41</v>
      </c>
      <c r="X66" s="29">
        <f t="shared" si="5"/>
        <v>71.460000000000008</v>
      </c>
      <c r="Y66" s="29">
        <f t="shared" si="5"/>
        <v>335.07</v>
      </c>
      <c r="Z66" s="29">
        <f t="shared" si="5"/>
        <v>3.2800000000000002</v>
      </c>
      <c r="AA66" s="29">
        <f t="shared" si="5"/>
        <v>38.4</v>
      </c>
      <c r="AB66" s="29">
        <f t="shared" si="5"/>
        <v>29.7</v>
      </c>
      <c r="AC66" s="29">
        <f t="shared" si="5"/>
        <v>51.03</v>
      </c>
      <c r="AD66" s="29">
        <f t="shared" si="5"/>
        <v>4.54</v>
      </c>
      <c r="AE66" s="29">
        <f t="shared" si="5"/>
        <v>0.22</v>
      </c>
      <c r="AF66" s="29">
        <f t="shared" si="5"/>
        <v>0.16</v>
      </c>
      <c r="AG66" s="29">
        <f t="shared" si="5"/>
        <v>2.0699999999999998</v>
      </c>
      <c r="AH66" s="29">
        <f t="shared" si="5"/>
        <v>6.74</v>
      </c>
      <c r="AI66" s="29">
        <f t="shared" si="5"/>
        <v>0.4</v>
      </c>
      <c r="AJ66" s="52"/>
      <c r="AK66" s="9">
        <v>687.75</v>
      </c>
      <c r="AL66" s="9">
        <v>608.41</v>
      </c>
      <c r="AM66" s="9">
        <v>1082.8900000000001</v>
      </c>
      <c r="AN66" s="9">
        <v>456.16</v>
      </c>
      <c r="AO66" s="9">
        <v>223.47</v>
      </c>
      <c r="AP66" s="9">
        <v>436.39</v>
      </c>
      <c r="AQ66" s="9">
        <v>191.51</v>
      </c>
      <c r="AR66" s="9">
        <v>717.88</v>
      </c>
      <c r="AS66" s="9">
        <v>470.22</v>
      </c>
      <c r="AT66" s="9">
        <v>563.33000000000004</v>
      </c>
      <c r="AU66" s="9">
        <v>623.80999999999995</v>
      </c>
      <c r="AV66" s="9">
        <v>292.27999999999997</v>
      </c>
      <c r="AW66" s="9">
        <v>467.9</v>
      </c>
      <c r="AX66" s="9">
        <v>3779.18</v>
      </c>
      <c r="AY66" s="9">
        <v>0</v>
      </c>
      <c r="AZ66" s="9">
        <v>1322.04</v>
      </c>
      <c r="BA66" s="9">
        <v>650.94000000000005</v>
      </c>
      <c r="BB66" s="9">
        <v>434.07</v>
      </c>
      <c r="BC66" s="9">
        <v>251.43</v>
      </c>
      <c r="BD66" s="9">
        <v>0.11</v>
      </c>
      <c r="BE66" s="9">
        <v>0.06</v>
      </c>
      <c r="BF66" s="9">
        <v>7.0000000000000007E-2</v>
      </c>
      <c r="BG66" s="9">
        <v>0.17</v>
      </c>
      <c r="BH66" s="9">
        <v>0.2</v>
      </c>
      <c r="BI66" s="9">
        <v>0.65</v>
      </c>
      <c r="BJ66" s="9">
        <v>0.04</v>
      </c>
      <c r="BK66" s="9">
        <v>2.09</v>
      </c>
      <c r="BL66" s="9">
        <v>0.01</v>
      </c>
      <c r="BM66" s="9">
        <v>0.67</v>
      </c>
      <c r="BN66" s="9">
        <v>0.03</v>
      </c>
      <c r="BO66" s="9">
        <v>0.04</v>
      </c>
      <c r="BP66" s="9">
        <v>0</v>
      </c>
      <c r="BQ66" s="9">
        <v>0.11</v>
      </c>
      <c r="BR66" s="9">
        <v>0.17</v>
      </c>
      <c r="BS66" s="9">
        <v>2.62</v>
      </c>
      <c r="BT66" s="9">
        <v>0</v>
      </c>
      <c r="BU66" s="9">
        <v>0</v>
      </c>
      <c r="BV66" s="9">
        <v>3.91</v>
      </c>
      <c r="BW66" s="9">
        <v>0.04</v>
      </c>
      <c r="BX66" s="9">
        <v>0</v>
      </c>
      <c r="BY66" s="9">
        <v>0</v>
      </c>
      <c r="BZ66" s="9">
        <v>0</v>
      </c>
      <c r="CA66" s="9">
        <v>0</v>
      </c>
      <c r="CB66" s="9">
        <v>692.26</v>
      </c>
      <c r="CC66" s="7"/>
      <c r="CD66" s="7" t="e">
        <f>$I$66/#REF!*100</f>
        <v>#REF!</v>
      </c>
      <c r="CE66" s="9">
        <v>43.35</v>
      </c>
      <c r="CG66" s="9">
        <v>156.19</v>
      </c>
      <c r="CH66" s="9">
        <v>49.26</v>
      </c>
      <c r="CI66" s="9">
        <v>102.73</v>
      </c>
      <c r="CJ66" s="9">
        <v>9021.2900000000009</v>
      </c>
      <c r="CK66" s="9">
        <v>5475.24</v>
      </c>
      <c r="CL66" s="9">
        <v>7248.27</v>
      </c>
      <c r="CM66" s="9">
        <v>117.11</v>
      </c>
      <c r="CN66" s="9">
        <v>86.39</v>
      </c>
      <c r="CO66" s="9">
        <v>101.75</v>
      </c>
      <c r="CP66" s="9">
        <v>5</v>
      </c>
      <c r="CQ66" s="9">
        <v>1.1399999999999999</v>
      </c>
    </row>
    <row r="67" spans="1:95" x14ac:dyDescent="0.3">
      <c r="AJ67" s="38"/>
    </row>
    <row r="68" spans="1:95" x14ac:dyDescent="0.3">
      <c r="B68" s="40" t="s">
        <v>52</v>
      </c>
      <c r="AJ68" s="38"/>
    </row>
    <row r="69" spans="1:95" x14ac:dyDescent="0.3">
      <c r="B69" s="12" t="s">
        <v>59</v>
      </c>
      <c r="AJ69" s="38"/>
    </row>
    <row r="70" spans="1:95" s="20" customFormat="1" x14ac:dyDescent="0.3">
      <c r="A70" s="17" t="str">
        <f>"-"</f>
        <v>-</v>
      </c>
      <c r="B70" s="18" t="s">
        <v>18</v>
      </c>
      <c r="C70" s="19">
        <v>30</v>
      </c>
      <c r="D70" s="27">
        <v>1.83</v>
      </c>
      <c r="E70" s="27">
        <v>0</v>
      </c>
      <c r="F70" s="27">
        <v>0.18</v>
      </c>
      <c r="G70" s="27">
        <v>0.2</v>
      </c>
      <c r="H70" s="27">
        <v>11.07</v>
      </c>
      <c r="I70" s="31">
        <v>54.046799999999998</v>
      </c>
      <c r="J70" s="27">
        <v>0</v>
      </c>
      <c r="K70" s="27">
        <v>0</v>
      </c>
      <c r="L70" s="27">
        <v>0</v>
      </c>
      <c r="M70" s="27">
        <v>0</v>
      </c>
      <c r="N70" s="27">
        <v>0.33</v>
      </c>
      <c r="O70" s="27">
        <v>10.68</v>
      </c>
      <c r="P70" s="27">
        <v>0.06</v>
      </c>
      <c r="Q70" s="27">
        <v>0</v>
      </c>
      <c r="R70" s="27">
        <v>0</v>
      </c>
      <c r="S70" s="27">
        <v>0</v>
      </c>
      <c r="T70" s="27">
        <v>0.54</v>
      </c>
      <c r="U70" s="27">
        <v>0</v>
      </c>
      <c r="V70" s="27">
        <v>0</v>
      </c>
      <c r="W70" s="27">
        <v>0</v>
      </c>
      <c r="X70" s="27">
        <v>0</v>
      </c>
      <c r="Y70" s="27">
        <v>0</v>
      </c>
      <c r="Z70" s="27">
        <v>0</v>
      </c>
      <c r="AA70" s="27">
        <v>0</v>
      </c>
      <c r="AB70" s="27">
        <v>0</v>
      </c>
      <c r="AC70" s="27">
        <v>0</v>
      </c>
      <c r="AD70" s="27">
        <v>0</v>
      </c>
      <c r="AE70" s="27">
        <v>0</v>
      </c>
      <c r="AF70" s="27">
        <v>0</v>
      </c>
      <c r="AG70" s="27">
        <v>0</v>
      </c>
      <c r="AH70" s="27">
        <v>0</v>
      </c>
      <c r="AI70" s="46">
        <v>0</v>
      </c>
      <c r="AJ70" s="51"/>
      <c r="AK70" s="49">
        <v>95.79</v>
      </c>
      <c r="AL70" s="42">
        <v>99.7</v>
      </c>
      <c r="AM70" s="42">
        <v>152.69</v>
      </c>
      <c r="AN70" s="42">
        <v>50.63</v>
      </c>
      <c r="AO70" s="42">
        <v>30.02</v>
      </c>
      <c r="AP70" s="42">
        <v>60.03</v>
      </c>
      <c r="AQ70" s="42">
        <v>22.71</v>
      </c>
      <c r="AR70" s="42">
        <v>108.58</v>
      </c>
      <c r="AS70" s="42">
        <v>67.34</v>
      </c>
      <c r="AT70" s="42">
        <v>93.96</v>
      </c>
      <c r="AU70" s="42">
        <v>77.52</v>
      </c>
      <c r="AV70" s="42">
        <v>40.72</v>
      </c>
      <c r="AW70" s="42">
        <v>72.040000000000006</v>
      </c>
      <c r="AX70" s="42">
        <v>602.39</v>
      </c>
      <c r="AY70" s="42">
        <v>0</v>
      </c>
      <c r="AZ70" s="42">
        <v>196.27</v>
      </c>
      <c r="BA70" s="42">
        <v>85.35</v>
      </c>
      <c r="BB70" s="42">
        <v>56.64</v>
      </c>
      <c r="BC70" s="42">
        <v>44.89</v>
      </c>
      <c r="BD70" s="42">
        <v>0</v>
      </c>
      <c r="BE70" s="42">
        <v>0</v>
      </c>
      <c r="BF70" s="42">
        <v>0</v>
      </c>
      <c r="BG70" s="42">
        <v>0</v>
      </c>
      <c r="BH70" s="42">
        <v>0</v>
      </c>
      <c r="BI70" s="42">
        <v>0</v>
      </c>
      <c r="BJ70" s="42">
        <v>0</v>
      </c>
      <c r="BK70" s="42">
        <v>0.02</v>
      </c>
      <c r="BL70" s="42">
        <v>0</v>
      </c>
      <c r="BM70" s="42">
        <v>0</v>
      </c>
      <c r="BN70" s="42">
        <v>0</v>
      </c>
      <c r="BO70" s="42">
        <v>0</v>
      </c>
      <c r="BP70" s="42">
        <v>0</v>
      </c>
      <c r="BQ70" s="42">
        <v>0</v>
      </c>
      <c r="BR70" s="42">
        <v>0</v>
      </c>
      <c r="BS70" s="42">
        <v>0.02</v>
      </c>
      <c r="BT70" s="42">
        <v>0</v>
      </c>
      <c r="BU70" s="42">
        <v>0</v>
      </c>
      <c r="BV70" s="42">
        <v>0.08</v>
      </c>
      <c r="BW70" s="42">
        <v>0</v>
      </c>
      <c r="BX70" s="42">
        <v>0</v>
      </c>
      <c r="BY70" s="42">
        <v>0</v>
      </c>
      <c r="BZ70" s="42">
        <v>0</v>
      </c>
      <c r="CA70" s="42">
        <v>0</v>
      </c>
      <c r="CB70" s="42">
        <v>11.73</v>
      </c>
      <c r="CC70" s="42"/>
      <c r="CD70" s="42"/>
      <c r="CE70" s="42">
        <v>0</v>
      </c>
      <c r="CF70" s="42"/>
      <c r="CG70" s="42">
        <v>0</v>
      </c>
      <c r="CH70" s="42">
        <v>0</v>
      </c>
      <c r="CI70" s="42">
        <v>0</v>
      </c>
      <c r="CJ70" s="42">
        <v>570</v>
      </c>
      <c r="CK70" s="42">
        <v>219.6</v>
      </c>
      <c r="CL70" s="42">
        <v>394.8</v>
      </c>
      <c r="CM70" s="42">
        <v>4.5599999999999996</v>
      </c>
      <c r="CN70" s="42">
        <v>4.5599999999999996</v>
      </c>
      <c r="CO70" s="42">
        <v>4.5599999999999996</v>
      </c>
      <c r="CP70" s="42">
        <v>0</v>
      </c>
      <c r="CQ70" s="42">
        <v>0</v>
      </c>
    </row>
    <row r="71" spans="1:95" s="20" customFormat="1" x14ac:dyDescent="0.3">
      <c r="A71" s="17" t="str">
        <f>"-"</f>
        <v>-</v>
      </c>
      <c r="B71" s="18" t="s">
        <v>19</v>
      </c>
      <c r="C71" s="19">
        <v>30</v>
      </c>
      <c r="D71" s="27">
        <v>1.8</v>
      </c>
      <c r="E71" s="27">
        <v>0</v>
      </c>
      <c r="F71" s="27">
        <v>0.36</v>
      </c>
      <c r="G71" s="27">
        <v>0.36</v>
      </c>
      <c r="H71" s="27">
        <v>12.51</v>
      </c>
      <c r="I71" s="31">
        <v>57.293999999999997</v>
      </c>
      <c r="J71" s="27">
        <v>0.06</v>
      </c>
      <c r="K71" s="27">
        <v>0</v>
      </c>
      <c r="L71" s="27">
        <v>0</v>
      </c>
      <c r="M71" s="27">
        <v>0</v>
      </c>
      <c r="N71" s="27">
        <v>0.36</v>
      </c>
      <c r="O71" s="27">
        <v>9.66</v>
      </c>
      <c r="P71" s="27">
        <v>2.4900000000000002</v>
      </c>
      <c r="Q71" s="27">
        <v>0</v>
      </c>
      <c r="R71" s="27">
        <v>0</v>
      </c>
      <c r="S71" s="27">
        <v>0.3</v>
      </c>
      <c r="T71" s="27">
        <v>0.75</v>
      </c>
      <c r="U71" s="27">
        <v>183</v>
      </c>
      <c r="V71" s="27">
        <v>73.5</v>
      </c>
      <c r="W71" s="27">
        <v>10.5</v>
      </c>
      <c r="X71" s="27">
        <v>14.1</v>
      </c>
      <c r="Y71" s="27">
        <v>47.4</v>
      </c>
      <c r="Z71" s="27">
        <v>1.17</v>
      </c>
      <c r="AA71" s="27">
        <v>0</v>
      </c>
      <c r="AB71" s="27">
        <v>1.5</v>
      </c>
      <c r="AC71" s="27">
        <v>0.3</v>
      </c>
      <c r="AD71" s="27">
        <v>0.42</v>
      </c>
      <c r="AE71" s="27">
        <v>0.05</v>
      </c>
      <c r="AF71" s="27">
        <v>0.02</v>
      </c>
      <c r="AG71" s="27">
        <v>0.21</v>
      </c>
      <c r="AH71" s="27">
        <v>0.6</v>
      </c>
      <c r="AI71" s="46">
        <v>0</v>
      </c>
      <c r="AJ71" s="51"/>
      <c r="AK71" s="49">
        <v>96.6</v>
      </c>
      <c r="AL71" s="42">
        <v>74.400000000000006</v>
      </c>
      <c r="AM71" s="42">
        <v>128.1</v>
      </c>
      <c r="AN71" s="42">
        <v>66.900000000000006</v>
      </c>
      <c r="AO71" s="42">
        <v>27.9</v>
      </c>
      <c r="AP71" s="42">
        <v>59.4</v>
      </c>
      <c r="AQ71" s="42">
        <v>24</v>
      </c>
      <c r="AR71" s="42">
        <v>111.3</v>
      </c>
      <c r="AS71" s="42">
        <v>89.1</v>
      </c>
      <c r="AT71" s="42">
        <v>87.3</v>
      </c>
      <c r="AU71" s="42">
        <v>139.19999999999999</v>
      </c>
      <c r="AV71" s="42">
        <v>37.200000000000003</v>
      </c>
      <c r="AW71" s="42">
        <v>93</v>
      </c>
      <c r="AX71" s="42">
        <v>467.7</v>
      </c>
      <c r="AY71" s="42">
        <v>0</v>
      </c>
      <c r="AZ71" s="42">
        <v>157.80000000000001</v>
      </c>
      <c r="BA71" s="42">
        <v>87.3</v>
      </c>
      <c r="BB71" s="42">
        <v>54</v>
      </c>
      <c r="BC71" s="42">
        <v>39</v>
      </c>
      <c r="BD71" s="42">
        <v>0</v>
      </c>
      <c r="BE71" s="42">
        <v>0</v>
      </c>
      <c r="BF71" s="42">
        <v>0</v>
      </c>
      <c r="BG71" s="42">
        <v>0</v>
      </c>
      <c r="BH71" s="42">
        <v>0</v>
      </c>
      <c r="BI71" s="42">
        <v>0</v>
      </c>
      <c r="BJ71" s="42">
        <v>0</v>
      </c>
      <c r="BK71" s="42">
        <v>0.04</v>
      </c>
      <c r="BL71" s="42">
        <v>0</v>
      </c>
      <c r="BM71" s="42">
        <v>0</v>
      </c>
      <c r="BN71" s="42">
        <v>0.01</v>
      </c>
      <c r="BO71" s="42">
        <v>0</v>
      </c>
      <c r="BP71" s="42">
        <v>0</v>
      </c>
      <c r="BQ71" s="42">
        <v>0</v>
      </c>
      <c r="BR71" s="42">
        <v>0</v>
      </c>
      <c r="BS71" s="42">
        <v>0.03</v>
      </c>
      <c r="BT71" s="42">
        <v>0</v>
      </c>
      <c r="BU71" s="42">
        <v>0</v>
      </c>
      <c r="BV71" s="42">
        <v>0.14000000000000001</v>
      </c>
      <c r="BW71" s="42">
        <v>0.02</v>
      </c>
      <c r="BX71" s="42">
        <v>0</v>
      </c>
      <c r="BY71" s="42">
        <v>0</v>
      </c>
      <c r="BZ71" s="42">
        <v>0</v>
      </c>
      <c r="CA71" s="42">
        <v>0</v>
      </c>
      <c r="CB71" s="42">
        <v>14.1</v>
      </c>
      <c r="CC71" s="42"/>
      <c r="CD71" s="42"/>
      <c r="CE71" s="42">
        <v>0.25</v>
      </c>
      <c r="CF71" s="42"/>
      <c r="CG71" s="42">
        <v>3</v>
      </c>
      <c r="CH71" s="42">
        <v>3</v>
      </c>
      <c r="CI71" s="42">
        <v>3</v>
      </c>
      <c r="CJ71" s="42">
        <v>570</v>
      </c>
      <c r="CK71" s="42">
        <v>219.6</v>
      </c>
      <c r="CL71" s="42">
        <v>394.8</v>
      </c>
      <c r="CM71" s="42">
        <v>5.7</v>
      </c>
      <c r="CN71" s="42">
        <v>4.74</v>
      </c>
      <c r="CO71" s="42">
        <v>5.22</v>
      </c>
      <c r="CP71" s="42">
        <v>0</v>
      </c>
      <c r="CQ71" s="42">
        <v>0</v>
      </c>
    </row>
    <row r="72" spans="1:95" s="20" customFormat="1" x14ac:dyDescent="0.3">
      <c r="A72" s="17" t="str">
        <f>"27/10"</f>
        <v>27/10</v>
      </c>
      <c r="B72" s="18" t="s">
        <v>20</v>
      </c>
      <c r="C72" s="19">
        <v>200</v>
      </c>
      <c r="D72" s="27">
        <v>0.2</v>
      </c>
      <c r="E72" s="27">
        <v>0</v>
      </c>
      <c r="F72" s="27">
        <v>0.05</v>
      </c>
      <c r="G72" s="27">
        <v>0.05</v>
      </c>
      <c r="H72" s="27">
        <v>9.92</v>
      </c>
      <c r="I72" s="31">
        <v>38.757300000000001</v>
      </c>
      <c r="J72" s="27">
        <v>0</v>
      </c>
      <c r="K72" s="27">
        <v>0</v>
      </c>
      <c r="L72" s="27">
        <v>0</v>
      </c>
      <c r="M72" s="27">
        <v>0</v>
      </c>
      <c r="N72" s="27">
        <v>9.82</v>
      </c>
      <c r="O72" s="27">
        <v>0</v>
      </c>
      <c r="P72" s="27">
        <v>0.1</v>
      </c>
      <c r="Q72" s="27">
        <v>0</v>
      </c>
      <c r="R72" s="27">
        <v>0</v>
      </c>
      <c r="S72" s="27">
        <v>0</v>
      </c>
      <c r="T72" s="27">
        <v>7.0000000000000007E-2</v>
      </c>
      <c r="U72" s="27">
        <v>0.1</v>
      </c>
      <c r="V72" s="27">
        <v>0.3</v>
      </c>
      <c r="W72" s="27">
        <v>0.28999999999999998</v>
      </c>
      <c r="X72" s="27">
        <v>0</v>
      </c>
      <c r="Y72" s="27">
        <v>0</v>
      </c>
      <c r="Z72" s="27">
        <v>0.03</v>
      </c>
      <c r="AA72" s="27">
        <v>0</v>
      </c>
      <c r="AB72" s="27">
        <v>0</v>
      </c>
      <c r="AC72" s="27">
        <v>0</v>
      </c>
      <c r="AD72" s="27">
        <v>0</v>
      </c>
      <c r="AE72" s="27">
        <v>0</v>
      </c>
      <c r="AF72" s="27">
        <v>0</v>
      </c>
      <c r="AG72" s="27">
        <v>0</v>
      </c>
      <c r="AH72" s="27">
        <v>0</v>
      </c>
      <c r="AI72" s="46">
        <v>0</v>
      </c>
      <c r="AJ72" s="38"/>
      <c r="AK72" s="50">
        <v>0</v>
      </c>
      <c r="AL72" s="20">
        <v>0</v>
      </c>
      <c r="AM72" s="20">
        <v>0</v>
      </c>
      <c r="AN72" s="20">
        <v>0</v>
      </c>
      <c r="AO72" s="20">
        <v>0</v>
      </c>
      <c r="AP72" s="20">
        <v>0</v>
      </c>
      <c r="AQ72" s="20">
        <v>0</v>
      </c>
      <c r="AR72" s="20">
        <v>0</v>
      </c>
      <c r="AS72" s="20">
        <v>0</v>
      </c>
      <c r="AT72" s="20">
        <v>0</v>
      </c>
      <c r="AU72" s="20">
        <v>0</v>
      </c>
      <c r="AV72" s="20">
        <v>0</v>
      </c>
      <c r="AW72" s="20">
        <v>0</v>
      </c>
      <c r="AX72" s="20">
        <v>0</v>
      </c>
      <c r="AY72" s="20">
        <v>0</v>
      </c>
      <c r="AZ72" s="20">
        <v>0</v>
      </c>
      <c r="BA72" s="20">
        <v>0</v>
      </c>
      <c r="BB72" s="20">
        <v>0</v>
      </c>
      <c r="BC72" s="20">
        <v>0</v>
      </c>
      <c r="BD72" s="20">
        <v>0</v>
      </c>
      <c r="BE72" s="20">
        <v>0</v>
      </c>
      <c r="BF72" s="20">
        <v>0</v>
      </c>
      <c r="BG72" s="20">
        <v>0</v>
      </c>
      <c r="BH72" s="20">
        <v>0</v>
      </c>
      <c r="BI72" s="20">
        <v>0</v>
      </c>
      <c r="BJ72" s="20">
        <v>0</v>
      </c>
      <c r="BK72" s="20">
        <v>0</v>
      </c>
      <c r="BL72" s="20">
        <v>0</v>
      </c>
      <c r="BM72" s="20">
        <v>0</v>
      </c>
      <c r="BN72" s="20">
        <v>0</v>
      </c>
      <c r="BO72" s="20">
        <v>0</v>
      </c>
      <c r="BP72" s="20">
        <v>0</v>
      </c>
      <c r="BQ72" s="20">
        <v>0</v>
      </c>
      <c r="BR72" s="20">
        <v>0</v>
      </c>
      <c r="BS72" s="20">
        <v>0</v>
      </c>
      <c r="BT72" s="20">
        <v>0</v>
      </c>
      <c r="BU72" s="20">
        <v>0</v>
      </c>
      <c r="BV72" s="20">
        <v>0</v>
      </c>
      <c r="BW72" s="20">
        <v>0</v>
      </c>
      <c r="BX72" s="20">
        <v>0</v>
      </c>
      <c r="BY72" s="20">
        <v>0</v>
      </c>
      <c r="BZ72" s="20">
        <v>0</v>
      </c>
      <c r="CA72" s="20">
        <v>0</v>
      </c>
      <c r="CB72" s="20">
        <v>200.1</v>
      </c>
      <c r="CC72" s="21"/>
      <c r="CD72" s="21"/>
      <c r="CE72" s="20">
        <v>0</v>
      </c>
      <c r="CG72" s="20">
        <v>4.1900000000000004</v>
      </c>
      <c r="CH72" s="20">
        <v>4.1900000000000004</v>
      </c>
      <c r="CI72" s="20">
        <v>4.1900000000000004</v>
      </c>
      <c r="CJ72" s="20">
        <v>485</v>
      </c>
      <c r="CK72" s="20">
        <v>184</v>
      </c>
      <c r="CL72" s="20">
        <v>334.5</v>
      </c>
      <c r="CM72" s="20">
        <v>44.42</v>
      </c>
      <c r="CN72" s="20">
        <v>26.42</v>
      </c>
      <c r="CO72" s="20">
        <v>35.42</v>
      </c>
      <c r="CP72" s="20">
        <v>10</v>
      </c>
      <c r="CQ72" s="20">
        <v>0</v>
      </c>
    </row>
    <row r="73" spans="1:95" s="20" customFormat="1" ht="31.2" x14ac:dyDescent="0.3">
      <c r="A73" s="17" t="str">
        <f>"6/1"</f>
        <v>6/1</v>
      </c>
      <c r="B73" s="18" t="s">
        <v>21</v>
      </c>
      <c r="C73" s="19">
        <v>100</v>
      </c>
      <c r="D73" s="27">
        <v>1.53</v>
      </c>
      <c r="E73" s="27">
        <v>0</v>
      </c>
      <c r="F73" s="27">
        <v>5.96</v>
      </c>
      <c r="G73" s="27">
        <v>5.96</v>
      </c>
      <c r="H73" s="27">
        <v>9.32</v>
      </c>
      <c r="I73" s="31">
        <v>92.691829999999996</v>
      </c>
      <c r="J73" s="27">
        <v>0.75</v>
      </c>
      <c r="K73" s="27">
        <v>3.9</v>
      </c>
      <c r="L73" s="27">
        <v>0</v>
      </c>
      <c r="M73" s="27">
        <v>0</v>
      </c>
      <c r="N73" s="27">
        <v>7.37</v>
      </c>
      <c r="O73" s="27">
        <v>0.1</v>
      </c>
      <c r="P73" s="27">
        <v>1.85</v>
      </c>
      <c r="Q73" s="27">
        <v>0</v>
      </c>
      <c r="R73" s="27">
        <v>0</v>
      </c>
      <c r="S73" s="27">
        <v>0.27</v>
      </c>
      <c r="T73" s="27">
        <v>1.1599999999999999</v>
      </c>
      <c r="U73" s="27">
        <v>202.56</v>
      </c>
      <c r="V73" s="27">
        <v>251.99</v>
      </c>
      <c r="W73" s="27">
        <v>41.41</v>
      </c>
      <c r="X73" s="27">
        <v>17.829999999999998</v>
      </c>
      <c r="Y73" s="27">
        <v>31.89</v>
      </c>
      <c r="Z73" s="27">
        <v>0.56999999999999995</v>
      </c>
      <c r="AA73" s="27">
        <v>0</v>
      </c>
      <c r="AB73" s="27">
        <v>1896.3</v>
      </c>
      <c r="AC73" s="27">
        <v>322.25</v>
      </c>
      <c r="AD73" s="27">
        <v>2.78</v>
      </c>
      <c r="AE73" s="27">
        <v>0.03</v>
      </c>
      <c r="AF73" s="27">
        <v>0.04</v>
      </c>
      <c r="AG73" s="27">
        <v>0.67</v>
      </c>
      <c r="AH73" s="27">
        <v>0.85</v>
      </c>
      <c r="AI73" s="46">
        <v>33.86</v>
      </c>
      <c r="AJ73" s="38"/>
      <c r="AK73" s="50">
        <v>49.37</v>
      </c>
      <c r="AL73" s="20">
        <v>42.24</v>
      </c>
      <c r="AM73" s="20">
        <v>53.94</v>
      </c>
      <c r="AN73" s="20">
        <v>50.79</v>
      </c>
      <c r="AO73" s="20">
        <v>17.579999999999998</v>
      </c>
      <c r="AP73" s="20">
        <v>38.090000000000003</v>
      </c>
      <c r="AQ73" s="20">
        <v>8.6</v>
      </c>
      <c r="AR73" s="20">
        <v>46.02</v>
      </c>
      <c r="AS73" s="20">
        <v>59.71</v>
      </c>
      <c r="AT73" s="20">
        <v>68.900000000000006</v>
      </c>
      <c r="AU73" s="20">
        <v>147.59</v>
      </c>
      <c r="AV73" s="20">
        <v>22.78</v>
      </c>
      <c r="AW73" s="20">
        <v>39.090000000000003</v>
      </c>
      <c r="AX73" s="20">
        <v>238.97</v>
      </c>
      <c r="AY73" s="20">
        <v>0</v>
      </c>
      <c r="AZ73" s="20">
        <v>48.07</v>
      </c>
      <c r="BA73" s="20">
        <v>48.54</v>
      </c>
      <c r="BB73" s="20">
        <v>39.57</v>
      </c>
      <c r="BC73" s="20">
        <v>16.579999999999998</v>
      </c>
      <c r="BD73" s="20">
        <v>0</v>
      </c>
      <c r="BE73" s="20">
        <v>0</v>
      </c>
      <c r="BF73" s="20">
        <v>0</v>
      </c>
      <c r="BG73" s="20">
        <v>0</v>
      </c>
      <c r="BH73" s="20">
        <v>0</v>
      </c>
      <c r="BI73" s="20">
        <v>0</v>
      </c>
      <c r="BJ73" s="20">
        <v>0</v>
      </c>
      <c r="BK73" s="20">
        <v>0.36</v>
      </c>
      <c r="BL73" s="20">
        <v>0</v>
      </c>
      <c r="BM73" s="20">
        <v>0.24</v>
      </c>
      <c r="BN73" s="20">
        <v>0.02</v>
      </c>
      <c r="BO73" s="20">
        <v>0.04</v>
      </c>
      <c r="BP73" s="20">
        <v>0</v>
      </c>
      <c r="BQ73" s="20">
        <v>0</v>
      </c>
      <c r="BR73" s="20">
        <v>0</v>
      </c>
      <c r="BS73" s="20">
        <v>1.39</v>
      </c>
      <c r="BT73" s="20">
        <v>0</v>
      </c>
      <c r="BU73" s="20">
        <v>0</v>
      </c>
      <c r="BV73" s="20">
        <v>3.47</v>
      </c>
      <c r="BW73" s="20">
        <v>0</v>
      </c>
      <c r="BX73" s="20">
        <v>0</v>
      </c>
      <c r="BY73" s="20">
        <v>0</v>
      </c>
      <c r="BZ73" s="20">
        <v>0</v>
      </c>
      <c r="CA73" s="20">
        <v>0</v>
      </c>
      <c r="CB73" s="20">
        <v>81.89</v>
      </c>
      <c r="CC73" s="21"/>
      <c r="CD73" s="21"/>
      <c r="CE73" s="20">
        <v>316.05</v>
      </c>
      <c r="CG73" s="20">
        <v>27.1</v>
      </c>
      <c r="CH73" s="20">
        <v>12.42</v>
      </c>
      <c r="CI73" s="20">
        <v>19.760000000000002</v>
      </c>
      <c r="CJ73" s="20">
        <v>812.67</v>
      </c>
      <c r="CK73" s="20">
        <v>194.59</v>
      </c>
      <c r="CL73" s="20">
        <v>503.63</v>
      </c>
      <c r="CM73" s="20">
        <v>13.05</v>
      </c>
      <c r="CN73" s="20">
        <v>12.32</v>
      </c>
      <c r="CO73" s="20">
        <v>12.69</v>
      </c>
      <c r="CP73" s="20">
        <v>3</v>
      </c>
      <c r="CQ73" s="20">
        <v>0.5</v>
      </c>
    </row>
    <row r="74" spans="1:95" s="20" customFormat="1" ht="31.2" x14ac:dyDescent="0.3">
      <c r="A74" s="17" t="str">
        <f>"3/3"</f>
        <v>3/3</v>
      </c>
      <c r="B74" s="18" t="s">
        <v>25</v>
      </c>
      <c r="C74" s="19">
        <v>180</v>
      </c>
      <c r="D74" s="27">
        <v>3.73</v>
      </c>
      <c r="E74" s="27">
        <v>0.65</v>
      </c>
      <c r="F74" s="27">
        <v>4.25</v>
      </c>
      <c r="G74" s="27">
        <v>0.62</v>
      </c>
      <c r="H74" s="27">
        <v>26.51</v>
      </c>
      <c r="I74" s="31">
        <v>157.82463000000001</v>
      </c>
      <c r="J74" s="27">
        <v>2.66</v>
      </c>
      <c r="K74" s="27">
        <v>0.1</v>
      </c>
      <c r="L74" s="27">
        <v>0</v>
      </c>
      <c r="M74" s="27">
        <v>0</v>
      </c>
      <c r="N74" s="27">
        <v>2.6</v>
      </c>
      <c r="O74" s="27">
        <v>21.87</v>
      </c>
      <c r="P74" s="27">
        <v>2.04</v>
      </c>
      <c r="Q74" s="27">
        <v>0</v>
      </c>
      <c r="R74" s="27">
        <v>0</v>
      </c>
      <c r="S74" s="27">
        <v>0.35</v>
      </c>
      <c r="T74" s="27">
        <v>2.27</v>
      </c>
      <c r="U74" s="27">
        <v>93.41</v>
      </c>
      <c r="V74" s="27">
        <v>763.51</v>
      </c>
      <c r="W74" s="27">
        <v>40.75</v>
      </c>
      <c r="X74" s="27">
        <v>36.42</v>
      </c>
      <c r="Y74" s="27">
        <v>104.19</v>
      </c>
      <c r="Z74" s="27">
        <v>1.35</v>
      </c>
      <c r="AA74" s="27">
        <v>22.5</v>
      </c>
      <c r="AB74" s="27">
        <v>40.93</v>
      </c>
      <c r="AC74" s="27">
        <v>30.06</v>
      </c>
      <c r="AD74" s="27">
        <v>0.21</v>
      </c>
      <c r="AE74" s="27">
        <v>0.14000000000000001</v>
      </c>
      <c r="AF74" s="27">
        <v>0.12</v>
      </c>
      <c r="AG74" s="27">
        <v>1.6</v>
      </c>
      <c r="AH74" s="27">
        <v>3.11</v>
      </c>
      <c r="AI74" s="46">
        <v>6.54</v>
      </c>
      <c r="AJ74" s="38"/>
      <c r="AK74" s="50">
        <v>40.270000000000003</v>
      </c>
      <c r="AL74" s="20">
        <v>63.31</v>
      </c>
      <c r="AM74" s="20">
        <v>80.2</v>
      </c>
      <c r="AN74" s="20">
        <v>94.26</v>
      </c>
      <c r="AO74" s="20">
        <v>16.12</v>
      </c>
      <c r="AP74" s="20">
        <v>63.57</v>
      </c>
      <c r="AQ74" s="20">
        <v>32.619999999999997</v>
      </c>
      <c r="AR74" s="20">
        <v>64.89</v>
      </c>
      <c r="AS74" s="20">
        <v>90.8</v>
      </c>
      <c r="AT74" s="20">
        <v>247.35</v>
      </c>
      <c r="AU74" s="20">
        <v>110.17</v>
      </c>
      <c r="AV74" s="20">
        <v>23.04</v>
      </c>
      <c r="AW74" s="20">
        <v>64.13</v>
      </c>
      <c r="AX74" s="20">
        <v>344.65</v>
      </c>
      <c r="AY74" s="20">
        <v>0</v>
      </c>
      <c r="AZ74" s="20">
        <v>48.22</v>
      </c>
      <c r="BA74" s="20">
        <v>43.86</v>
      </c>
      <c r="BB74" s="20">
        <v>47.97</v>
      </c>
      <c r="BC74" s="20">
        <v>20.43</v>
      </c>
      <c r="BD74" s="20">
        <v>0.11</v>
      </c>
      <c r="BE74" s="20">
        <v>0.05</v>
      </c>
      <c r="BF74" s="20">
        <v>0.03</v>
      </c>
      <c r="BG74" s="20">
        <v>0.06</v>
      </c>
      <c r="BH74" s="20">
        <v>7.0000000000000007E-2</v>
      </c>
      <c r="BI74" s="20">
        <v>0.34</v>
      </c>
      <c r="BJ74" s="20">
        <v>0</v>
      </c>
      <c r="BK74" s="20">
        <v>1.05</v>
      </c>
      <c r="BL74" s="20">
        <v>0</v>
      </c>
      <c r="BM74" s="20">
        <v>0.31</v>
      </c>
      <c r="BN74" s="20">
        <v>0</v>
      </c>
      <c r="BO74" s="20">
        <v>0</v>
      </c>
      <c r="BP74" s="20">
        <v>0</v>
      </c>
      <c r="BQ74" s="20">
        <v>7.0000000000000007E-2</v>
      </c>
      <c r="BR74" s="20">
        <v>0.11</v>
      </c>
      <c r="BS74" s="20">
        <v>1.02</v>
      </c>
      <c r="BT74" s="20">
        <v>0</v>
      </c>
      <c r="BU74" s="20">
        <v>0</v>
      </c>
      <c r="BV74" s="20">
        <v>0.17</v>
      </c>
      <c r="BW74" s="20">
        <v>0</v>
      </c>
      <c r="BX74" s="20">
        <v>0</v>
      </c>
      <c r="BY74" s="20">
        <v>0</v>
      </c>
      <c r="BZ74" s="20">
        <v>0</v>
      </c>
      <c r="CA74" s="20">
        <v>0</v>
      </c>
      <c r="CB74" s="20">
        <v>148.47999999999999</v>
      </c>
      <c r="CC74" s="21"/>
      <c r="CD74" s="21"/>
      <c r="CE74" s="20">
        <v>29.32</v>
      </c>
      <c r="CG74" s="20">
        <v>21.11</v>
      </c>
      <c r="CH74" s="20">
        <v>14</v>
      </c>
      <c r="CI74" s="20">
        <v>17.55</v>
      </c>
      <c r="CJ74" s="20">
        <v>722.47</v>
      </c>
      <c r="CK74" s="20">
        <v>635.04</v>
      </c>
      <c r="CL74" s="20">
        <v>678.76</v>
      </c>
      <c r="CM74" s="20">
        <v>29.29</v>
      </c>
      <c r="CN74" s="20">
        <v>4.3099999999999996</v>
      </c>
      <c r="CO74" s="20">
        <v>16.8</v>
      </c>
      <c r="CP74" s="20">
        <v>0</v>
      </c>
      <c r="CQ74" s="20">
        <v>0.54</v>
      </c>
    </row>
    <row r="75" spans="1:95" s="8" customFormat="1" ht="31.2" x14ac:dyDescent="0.3">
      <c r="A75" s="13" t="str">
        <f>"1/27"</f>
        <v>1/27</v>
      </c>
      <c r="B75" s="14" t="s">
        <v>30</v>
      </c>
      <c r="C75" s="15">
        <v>100</v>
      </c>
      <c r="D75" s="28">
        <v>15.89</v>
      </c>
      <c r="E75" s="28">
        <v>14.75</v>
      </c>
      <c r="F75" s="28">
        <v>18.440000000000001</v>
      </c>
      <c r="G75" s="28">
        <v>6.21</v>
      </c>
      <c r="H75" s="28">
        <v>13.71</v>
      </c>
      <c r="I75" s="32">
        <v>282.580242</v>
      </c>
      <c r="J75" s="28">
        <v>6.13</v>
      </c>
      <c r="K75" s="28">
        <v>34.9</v>
      </c>
      <c r="L75" s="28">
        <v>0</v>
      </c>
      <c r="M75" s="28">
        <v>0</v>
      </c>
      <c r="N75" s="28">
        <v>0.9</v>
      </c>
      <c r="O75" s="28">
        <v>11.26</v>
      </c>
      <c r="P75" s="28">
        <v>1.55</v>
      </c>
      <c r="Q75" s="28">
        <v>0</v>
      </c>
      <c r="R75" s="28">
        <v>0</v>
      </c>
      <c r="S75" s="28">
        <v>0.12</v>
      </c>
      <c r="T75" s="28">
        <v>1.77</v>
      </c>
      <c r="U75" s="28">
        <v>290.23</v>
      </c>
      <c r="V75" s="28">
        <v>234.58</v>
      </c>
      <c r="W75" s="28">
        <v>17.940000000000001</v>
      </c>
      <c r="X75" s="28">
        <v>23.85</v>
      </c>
      <c r="Y75" s="28">
        <v>162.57</v>
      </c>
      <c r="Z75" s="28">
        <v>2.2799999999999998</v>
      </c>
      <c r="AA75" s="28">
        <v>35.700000000000003</v>
      </c>
      <c r="AB75" s="28">
        <v>4.95</v>
      </c>
      <c r="AC75" s="28">
        <v>36.799999999999997</v>
      </c>
      <c r="AD75" s="28">
        <v>3.31</v>
      </c>
      <c r="AE75" s="28">
        <v>7.0000000000000007E-2</v>
      </c>
      <c r="AF75" s="28">
        <v>0.12</v>
      </c>
      <c r="AG75" s="28">
        <v>4.97</v>
      </c>
      <c r="AH75" s="28">
        <v>9.59</v>
      </c>
      <c r="AI75" s="47">
        <v>0.61</v>
      </c>
      <c r="AJ75" s="38"/>
      <c r="AK75" s="48">
        <v>810.3</v>
      </c>
      <c r="AL75" s="8">
        <v>643.83000000000004</v>
      </c>
      <c r="AM75" s="8">
        <v>1246.46</v>
      </c>
      <c r="AN75" s="8">
        <v>1607.14</v>
      </c>
      <c r="AO75" s="8">
        <v>388.63</v>
      </c>
      <c r="AP75" s="8">
        <v>707.35</v>
      </c>
      <c r="AQ75" s="8">
        <v>223.88</v>
      </c>
      <c r="AR75" s="8">
        <v>678.6</v>
      </c>
      <c r="AS75" s="8">
        <v>947.15</v>
      </c>
      <c r="AT75" s="8">
        <v>985.58</v>
      </c>
      <c r="AU75" s="8">
        <v>1399.78</v>
      </c>
      <c r="AV75" s="8">
        <v>483.07</v>
      </c>
      <c r="AW75" s="8">
        <v>1014.67</v>
      </c>
      <c r="AX75" s="8">
        <v>2585.4699999999998</v>
      </c>
      <c r="AY75" s="8">
        <v>163.57</v>
      </c>
      <c r="AZ75" s="8">
        <v>764.34</v>
      </c>
      <c r="BA75" s="8">
        <v>717.57</v>
      </c>
      <c r="BB75" s="8">
        <v>554.29999999999995</v>
      </c>
      <c r="BC75" s="8">
        <v>217.61</v>
      </c>
      <c r="BD75" s="8">
        <v>0</v>
      </c>
      <c r="BE75" s="8">
        <v>0</v>
      </c>
      <c r="BF75" s="8">
        <v>0</v>
      </c>
      <c r="BG75" s="8">
        <v>0</v>
      </c>
      <c r="BH75" s="8">
        <v>0</v>
      </c>
      <c r="BI75" s="8">
        <v>0</v>
      </c>
      <c r="BJ75" s="8">
        <v>0</v>
      </c>
      <c r="BK75" s="8">
        <v>0.38</v>
      </c>
      <c r="BL75" s="8">
        <v>0</v>
      </c>
      <c r="BM75" s="8">
        <v>0.24</v>
      </c>
      <c r="BN75" s="8">
        <v>0.02</v>
      </c>
      <c r="BO75" s="8">
        <v>0.04</v>
      </c>
      <c r="BP75" s="8">
        <v>0</v>
      </c>
      <c r="BQ75" s="8">
        <v>0</v>
      </c>
      <c r="BR75" s="8">
        <v>0</v>
      </c>
      <c r="BS75" s="8">
        <v>1.41</v>
      </c>
      <c r="BT75" s="8">
        <v>0</v>
      </c>
      <c r="BU75" s="8">
        <v>0</v>
      </c>
      <c r="BV75" s="8">
        <v>3.53</v>
      </c>
      <c r="BW75" s="8">
        <v>0</v>
      </c>
      <c r="BX75" s="8">
        <v>0</v>
      </c>
      <c r="BY75" s="8">
        <v>0</v>
      </c>
      <c r="BZ75" s="8">
        <v>0</v>
      </c>
      <c r="CA75" s="8">
        <v>0</v>
      </c>
      <c r="CB75" s="8">
        <v>80.22</v>
      </c>
      <c r="CC75" s="16"/>
      <c r="CD75" s="16"/>
      <c r="CE75" s="8">
        <v>36.53</v>
      </c>
      <c r="CG75" s="8">
        <v>26.08</v>
      </c>
      <c r="CH75" s="8">
        <v>13.79</v>
      </c>
      <c r="CI75" s="8">
        <v>19.940000000000001</v>
      </c>
      <c r="CJ75" s="8">
        <v>3013.47</v>
      </c>
      <c r="CK75" s="8">
        <v>1828.19</v>
      </c>
      <c r="CL75" s="8">
        <v>2420.83</v>
      </c>
      <c r="CM75" s="8">
        <v>20.88</v>
      </c>
      <c r="CN75" s="8">
        <v>14.73</v>
      </c>
      <c r="CO75" s="8">
        <v>17.8</v>
      </c>
      <c r="CP75" s="8">
        <v>0</v>
      </c>
      <c r="CQ75" s="8">
        <v>0.5</v>
      </c>
    </row>
    <row r="76" spans="1:95" s="9" customFormat="1" x14ac:dyDescent="0.3">
      <c r="A76" s="22"/>
      <c r="B76" s="23" t="s">
        <v>58</v>
      </c>
      <c r="C76" s="24">
        <f>SUM(C70:C75)</f>
        <v>640</v>
      </c>
      <c r="D76" s="29">
        <f t="shared" ref="D76:AI76" si="6">SUM(D70:D75)</f>
        <v>24.98</v>
      </c>
      <c r="E76" s="29">
        <f t="shared" si="6"/>
        <v>15.4</v>
      </c>
      <c r="F76" s="29">
        <f t="shared" si="6"/>
        <v>29.240000000000002</v>
      </c>
      <c r="G76" s="29">
        <f t="shared" si="6"/>
        <v>13.4</v>
      </c>
      <c r="H76" s="29">
        <f t="shared" si="6"/>
        <v>83.039999999999992</v>
      </c>
      <c r="I76" s="33">
        <f t="shared" si="6"/>
        <v>683.19480199999998</v>
      </c>
      <c r="J76" s="29">
        <f t="shared" si="6"/>
        <v>9.6</v>
      </c>
      <c r="K76" s="29">
        <f t="shared" si="6"/>
        <v>38.9</v>
      </c>
      <c r="L76" s="29">
        <f t="shared" si="6"/>
        <v>0</v>
      </c>
      <c r="M76" s="29">
        <f t="shared" si="6"/>
        <v>0</v>
      </c>
      <c r="N76" s="29">
        <f t="shared" si="6"/>
        <v>21.38</v>
      </c>
      <c r="O76" s="29">
        <f t="shared" si="6"/>
        <v>53.57</v>
      </c>
      <c r="P76" s="29">
        <f t="shared" si="6"/>
        <v>8.09</v>
      </c>
      <c r="Q76" s="29">
        <f t="shared" si="6"/>
        <v>0</v>
      </c>
      <c r="R76" s="29">
        <f t="shared" si="6"/>
        <v>0</v>
      </c>
      <c r="S76" s="29">
        <f t="shared" si="6"/>
        <v>1.04</v>
      </c>
      <c r="T76" s="29">
        <f t="shared" si="6"/>
        <v>6.5600000000000005</v>
      </c>
      <c r="U76" s="29">
        <f t="shared" si="6"/>
        <v>769.3</v>
      </c>
      <c r="V76" s="29">
        <f t="shared" si="6"/>
        <v>1323.8799999999999</v>
      </c>
      <c r="W76" s="29">
        <f t="shared" si="6"/>
        <v>110.88999999999999</v>
      </c>
      <c r="X76" s="29">
        <f t="shared" si="6"/>
        <v>92.199999999999989</v>
      </c>
      <c r="Y76" s="29">
        <f t="shared" si="6"/>
        <v>346.04999999999995</v>
      </c>
      <c r="Z76" s="29">
        <f t="shared" si="6"/>
        <v>5.4</v>
      </c>
      <c r="AA76" s="29">
        <f t="shared" si="6"/>
        <v>58.2</v>
      </c>
      <c r="AB76" s="29">
        <f t="shared" si="6"/>
        <v>1943.68</v>
      </c>
      <c r="AC76" s="29">
        <f t="shared" si="6"/>
        <v>389.41</v>
      </c>
      <c r="AD76" s="29">
        <f t="shared" si="6"/>
        <v>6.72</v>
      </c>
      <c r="AE76" s="29">
        <f t="shared" si="6"/>
        <v>0.29000000000000004</v>
      </c>
      <c r="AF76" s="29">
        <f t="shared" si="6"/>
        <v>0.3</v>
      </c>
      <c r="AG76" s="29">
        <f t="shared" si="6"/>
        <v>7.4499999999999993</v>
      </c>
      <c r="AH76" s="29">
        <f t="shared" si="6"/>
        <v>14.149999999999999</v>
      </c>
      <c r="AI76" s="29">
        <f t="shared" si="6"/>
        <v>41.01</v>
      </c>
      <c r="AJ76" s="52"/>
      <c r="AK76" s="9">
        <v>1092.33</v>
      </c>
      <c r="AL76" s="9">
        <v>923.49</v>
      </c>
      <c r="AM76" s="9">
        <v>1661.39</v>
      </c>
      <c r="AN76" s="9">
        <v>1869.74</v>
      </c>
      <c r="AO76" s="9">
        <v>480.24</v>
      </c>
      <c r="AP76" s="9">
        <v>928.44</v>
      </c>
      <c r="AQ76" s="9">
        <v>311.81</v>
      </c>
      <c r="AR76" s="9">
        <v>1009.39</v>
      </c>
      <c r="AS76" s="9">
        <v>1254.0999999999999</v>
      </c>
      <c r="AT76" s="9">
        <v>1483.09</v>
      </c>
      <c r="AU76" s="9">
        <v>1874.25</v>
      </c>
      <c r="AV76" s="9">
        <v>606.80999999999995</v>
      </c>
      <c r="AW76" s="9">
        <v>1282.92</v>
      </c>
      <c r="AX76" s="9">
        <v>4239.18</v>
      </c>
      <c r="AY76" s="9">
        <v>163.57</v>
      </c>
      <c r="AZ76" s="9">
        <v>1214.71</v>
      </c>
      <c r="BA76" s="9">
        <v>982.62</v>
      </c>
      <c r="BB76" s="9">
        <v>752.47</v>
      </c>
      <c r="BC76" s="9">
        <v>338.52</v>
      </c>
      <c r="BD76" s="9">
        <v>0.11</v>
      </c>
      <c r="BE76" s="9">
        <v>0.05</v>
      </c>
      <c r="BF76" s="9">
        <v>0.03</v>
      </c>
      <c r="BG76" s="9">
        <v>0.06</v>
      </c>
      <c r="BH76" s="9">
        <v>7.0000000000000007E-2</v>
      </c>
      <c r="BI76" s="9">
        <v>0.34</v>
      </c>
      <c r="BJ76" s="9">
        <v>0</v>
      </c>
      <c r="BK76" s="9">
        <v>1.87</v>
      </c>
      <c r="BL76" s="9">
        <v>0</v>
      </c>
      <c r="BM76" s="9">
        <v>0.8</v>
      </c>
      <c r="BN76" s="9">
        <v>0.04</v>
      </c>
      <c r="BO76" s="9">
        <v>0.08</v>
      </c>
      <c r="BP76" s="9">
        <v>0</v>
      </c>
      <c r="BQ76" s="9">
        <v>7.0000000000000007E-2</v>
      </c>
      <c r="BR76" s="9">
        <v>0.11</v>
      </c>
      <c r="BS76" s="9">
        <v>3.87</v>
      </c>
      <c r="BT76" s="9">
        <v>0</v>
      </c>
      <c r="BU76" s="9">
        <v>0</v>
      </c>
      <c r="BV76" s="9">
        <v>7.39</v>
      </c>
      <c r="BW76" s="9">
        <v>0.03</v>
      </c>
      <c r="BX76" s="9">
        <v>0</v>
      </c>
      <c r="BY76" s="9">
        <v>0</v>
      </c>
      <c r="BZ76" s="9">
        <v>0</v>
      </c>
      <c r="CA76" s="9">
        <v>0</v>
      </c>
      <c r="CB76" s="9">
        <v>536.52</v>
      </c>
      <c r="CC76" s="7"/>
      <c r="CD76" s="7" t="e">
        <f>$I$76/#REF!*100</f>
        <v>#REF!</v>
      </c>
      <c r="CE76" s="9">
        <v>382.15</v>
      </c>
      <c r="CG76" s="9">
        <v>83.48</v>
      </c>
      <c r="CH76" s="9">
        <v>49.39</v>
      </c>
      <c r="CI76" s="9">
        <v>66.430000000000007</v>
      </c>
      <c r="CJ76" s="9">
        <v>6933.6</v>
      </c>
      <c r="CK76" s="9">
        <v>3573.81</v>
      </c>
      <c r="CL76" s="9">
        <v>5253.71</v>
      </c>
      <c r="CM76" s="9">
        <v>124.74</v>
      </c>
      <c r="CN76" s="9">
        <v>73.27</v>
      </c>
      <c r="CO76" s="9">
        <v>99.01</v>
      </c>
      <c r="CP76" s="9">
        <v>13</v>
      </c>
      <c r="CQ76" s="9">
        <v>1.54</v>
      </c>
    </row>
    <row r="77" spans="1:95" x14ac:dyDescent="0.3">
      <c r="AJ77" s="38"/>
    </row>
    <row r="78" spans="1:95" x14ac:dyDescent="0.3">
      <c r="B78" s="40" t="s">
        <v>53</v>
      </c>
      <c r="AJ78" s="38"/>
    </row>
    <row r="79" spans="1:95" x14ac:dyDescent="0.3">
      <c r="B79" s="12" t="s">
        <v>59</v>
      </c>
      <c r="AJ79" s="38"/>
    </row>
    <row r="80" spans="1:95" s="20" customFormat="1" x14ac:dyDescent="0.3">
      <c r="A80" s="17" t="str">
        <f>"-"</f>
        <v>-</v>
      </c>
      <c r="B80" s="18" t="s">
        <v>18</v>
      </c>
      <c r="C80" s="19">
        <v>30</v>
      </c>
      <c r="D80" s="27">
        <v>1.83</v>
      </c>
      <c r="E80" s="27">
        <v>0</v>
      </c>
      <c r="F80" s="27">
        <v>0.18</v>
      </c>
      <c r="G80" s="27">
        <v>0.2</v>
      </c>
      <c r="H80" s="27">
        <v>11.07</v>
      </c>
      <c r="I80" s="31">
        <v>54.046799999999998</v>
      </c>
      <c r="J80" s="27">
        <v>0</v>
      </c>
      <c r="K80" s="27">
        <v>0</v>
      </c>
      <c r="L80" s="27">
        <v>0</v>
      </c>
      <c r="M80" s="27">
        <v>0</v>
      </c>
      <c r="N80" s="27">
        <v>0.33</v>
      </c>
      <c r="O80" s="27">
        <v>10.68</v>
      </c>
      <c r="P80" s="27">
        <v>0.06</v>
      </c>
      <c r="Q80" s="27">
        <v>0</v>
      </c>
      <c r="R80" s="27">
        <v>0</v>
      </c>
      <c r="S80" s="27">
        <v>0</v>
      </c>
      <c r="T80" s="27">
        <v>0.54</v>
      </c>
      <c r="U80" s="27">
        <v>0</v>
      </c>
      <c r="V80" s="27">
        <v>0</v>
      </c>
      <c r="W80" s="27">
        <v>0</v>
      </c>
      <c r="X80" s="27">
        <v>0</v>
      </c>
      <c r="Y80" s="27">
        <v>0</v>
      </c>
      <c r="Z80" s="27">
        <v>0</v>
      </c>
      <c r="AA80" s="27">
        <v>0</v>
      </c>
      <c r="AB80" s="27">
        <v>0</v>
      </c>
      <c r="AC80" s="27">
        <v>0</v>
      </c>
      <c r="AD80" s="27">
        <v>0</v>
      </c>
      <c r="AE80" s="27">
        <v>0</v>
      </c>
      <c r="AF80" s="27">
        <v>0</v>
      </c>
      <c r="AG80" s="27">
        <v>0</v>
      </c>
      <c r="AH80" s="27">
        <v>0</v>
      </c>
      <c r="AI80" s="46">
        <v>0</v>
      </c>
      <c r="AJ80" s="51"/>
      <c r="AK80" s="49">
        <v>95.79</v>
      </c>
      <c r="AL80" s="42">
        <v>99.7</v>
      </c>
      <c r="AM80" s="42">
        <v>152.69</v>
      </c>
      <c r="AN80" s="42">
        <v>50.63</v>
      </c>
      <c r="AO80" s="42">
        <v>30.02</v>
      </c>
      <c r="AP80" s="42">
        <v>60.03</v>
      </c>
      <c r="AQ80" s="42">
        <v>22.71</v>
      </c>
      <c r="AR80" s="42">
        <v>108.58</v>
      </c>
      <c r="AS80" s="42">
        <v>67.34</v>
      </c>
      <c r="AT80" s="42">
        <v>93.96</v>
      </c>
      <c r="AU80" s="42">
        <v>77.52</v>
      </c>
      <c r="AV80" s="42">
        <v>40.72</v>
      </c>
      <c r="AW80" s="42">
        <v>72.040000000000006</v>
      </c>
      <c r="AX80" s="42">
        <v>602.39</v>
      </c>
      <c r="AY80" s="42">
        <v>0</v>
      </c>
      <c r="AZ80" s="42">
        <v>196.27</v>
      </c>
      <c r="BA80" s="42">
        <v>85.35</v>
      </c>
      <c r="BB80" s="42">
        <v>56.64</v>
      </c>
      <c r="BC80" s="42">
        <v>44.89</v>
      </c>
      <c r="BD80" s="42">
        <v>0</v>
      </c>
      <c r="BE80" s="42">
        <v>0</v>
      </c>
      <c r="BF80" s="42">
        <v>0</v>
      </c>
      <c r="BG80" s="42">
        <v>0</v>
      </c>
      <c r="BH80" s="42">
        <v>0</v>
      </c>
      <c r="BI80" s="42">
        <v>0</v>
      </c>
      <c r="BJ80" s="42">
        <v>0</v>
      </c>
      <c r="BK80" s="42">
        <v>0.02</v>
      </c>
      <c r="BL80" s="42">
        <v>0</v>
      </c>
      <c r="BM80" s="42">
        <v>0</v>
      </c>
      <c r="BN80" s="42">
        <v>0</v>
      </c>
      <c r="BO80" s="42">
        <v>0</v>
      </c>
      <c r="BP80" s="42">
        <v>0</v>
      </c>
      <c r="BQ80" s="42">
        <v>0</v>
      </c>
      <c r="BR80" s="42">
        <v>0</v>
      </c>
      <c r="BS80" s="42">
        <v>0.02</v>
      </c>
      <c r="BT80" s="42">
        <v>0</v>
      </c>
      <c r="BU80" s="42">
        <v>0</v>
      </c>
      <c r="BV80" s="42">
        <v>0.08</v>
      </c>
      <c r="BW80" s="42">
        <v>0</v>
      </c>
      <c r="BX80" s="42">
        <v>0</v>
      </c>
      <c r="BY80" s="42">
        <v>0</v>
      </c>
      <c r="BZ80" s="42">
        <v>0</v>
      </c>
      <c r="CA80" s="42">
        <v>0</v>
      </c>
      <c r="CB80" s="42">
        <v>11.73</v>
      </c>
      <c r="CC80" s="42"/>
      <c r="CD80" s="42"/>
      <c r="CE80" s="42">
        <v>0</v>
      </c>
      <c r="CF80" s="42"/>
      <c r="CG80" s="42">
        <v>0</v>
      </c>
      <c r="CH80" s="42">
        <v>0</v>
      </c>
      <c r="CI80" s="42">
        <v>0</v>
      </c>
      <c r="CJ80" s="42">
        <v>570</v>
      </c>
      <c r="CK80" s="42">
        <v>219.6</v>
      </c>
      <c r="CL80" s="42">
        <v>394.8</v>
      </c>
      <c r="CM80" s="42">
        <v>4.5599999999999996</v>
      </c>
      <c r="CN80" s="42">
        <v>4.5599999999999996</v>
      </c>
      <c r="CO80" s="42">
        <v>4.5599999999999996</v>
      </c>
      <c r="CP80" s="42">
        <v>0</v>
      </c>
      <c r="CQ80" s="42">
        <v>0</v>
      </c>
    </row>
    <row r="81" spans="1:95" s="20" customFormat="1" x14ac:dyDescent="0.3">
      <c r="A81" s="17" t="str">
        <f>"-"</f>
        <v>-</v>
      </c>
      <c r="B81" s="18" t="s">
        <v>19</v>
      </c>
      <c r="C81" s="19">
        <v>30</v>
      </c>
      <c r="D81" s="27">
        <v>1.8</v>
      </c>
      <c r="E81" s="27">
        <v>0</v>
      </c>
      <c r="F81" s="27">
        <v>0.36</v>
      </c>
      <c r="G81" s="27">
        <v>0.36</v>
      </c>
      <c r="H81" s="27">
        <v>12.51</v>
      </c>
      <c r="I81" s="31">
        <v>57.293999999999997</v>
      </c>
      <c r="J81" s="27">
        <v>0.06</v>
      </c>
      <c r="K81" s="27">
        <v>0</v>
      </c>
      <c r="L81" s="27">
        <v>0</v>
      </c>
      <c r="M81" s="27">
        <v>0</v>
      </c>
      <c r="N81" s="27">
        <v>0.36</v>
      </c>
      <c r="O81" s="27">
        <v>9.66</v>
      </c>
      <c r="P81" s="27">
        <v>2.4900000000000002</v>
      </c>
      <c r="Q81" s="27">
        <v>0</v>
      </c>
      <c r="R81" s="27">
        <v>0</v>
      </c>
      <c r="S81" s="27">
        <v>0.3</v>
      </c>
      <c r="T81" s="27">
        <v>0.75</v>
      </c>
      <c r="U81" s="27">
        <v>183</v>
      </c>
      <c r="V81" s="27">
        <v>73.5</v>
      </c>
      <c r="W81" s="27">
        <v>10.5</v>
      </c>
      <c r="X81" s="27">
        <v>14.1</v>
      </c>
      <c r="Y81" s="27">
        <v>47.4</v>
      </c>
      <c r="Z81" s="27">
        <v>1.17</v>
      </c>
      <c r="AA81" s="27">
        <v>0</v>
      </c>
      <c r="AB81" s="27">
        <v>1.5</v>
      </c>
      <c r="AC81" s="27">
        <v>0.3</v>
      </c>
      <c r="AD81" s="27">
        <v>0.42</v>
      </c>
      <c r="AE81" s="27">
        <v>0.05</v>
      </c>
      <c r="AF81" s="27">
        <v>0.02</v>
      </c>
      <c r="AG81" s="27">
        <v>0.21</v>
      </c>
      <c r="AH81" s="27">
        <v>0.6</v>
      </c>
      <c r="AI81" s="46">
        <v>0</v>
      </c>
      <c r="AJ81" s="51"/>
      <c r="AK81" s="49">
        <v>96.6</v>
      </c>
      <c r="AL81" s="42">
        <v>74.400000000000006</v>
      </c>
      <c r="AM81" s="42">
        <v>128.1</v>
      </c>
      <c r="AN81" s="42">
        <v>66.900000000000006</v>
      </c>
      <c r="AO81" s="42">
        <v>27.9</v>
      </c>
      <c r="AP81" s="42">
        <v>59.4</v>
      </c>
      <c r="AQ81" s="42">
        <v>24</v>
      </c>
      <c r="AR81" s="42">
        <v>111.3</v>
      </c>
      <c r="AS81" s="42">
        <v>89.1</v>
      </c>
      <c r="AT81" s="42">
        <v>87.3</v>
      </c>
      <c r="AU81" s="42">
        <v>139.19999999999999</v>
      </c>
      <c r="AV81" s="42">
        <v>37.200000000000003</v>
      </c>
      <c r="AW81" s="42">
        <v>93</v>
      </c>
      <c r="AX81" s="42">
        <v>467.7</v>
      </c>
      <c r="AY81" s="42">
        <v>0</v>
      </c>
      <c r="AZ81" s="42">
        <v>157.80000000000001</v>
      </c>
      <c r="BA81" s="42">
        <v>87.3</v>
      </c>
      <c r="BB81" s="42">
        <v>54</v>
      </c>
      <c r="BC81" s="42">
        <v>39</v>
      </c>
      <c r="BD81" s="42">
        <v>0</v>
      </c>
      <c r="BE81" s="42">
        <v>0</v>
      </c>
      <c r="BF81" s="42">
        <v>0</v>
      </c>
      <c r="BG81" s="42">
        <v>0</v>
      </c>
      <c r="BH81" s="42">
        <v>0</v>
      </c>
      <c r="BI81" s="42">
        <v>0</v>
      </c>
      <c r="BJ81" s="42">
        <v>0</v>
      </c>
      <c r="BK81" s="42">
        <v>0.04</v>
      </c>
      <c r="BL81" s="42">
        <v>0</v>
      </c>
      <c r="BM81" s="42">
        <v>0</v>
      </c>
      <c r="BN81" s="42">
        <v>0.01</v>
      </c>
      <c r="BO81" s="42">
        <v>0</v>
      </c>
      <c r="BP81" s="42">
        <v>0</v>
      </c>
      <c r="BQ81" s="42">
        <v>0</v>
      </c>
      <c r="BR81" s="42">
        <v>0</v>
      </c>
      <c r="BS81" s="42">
        <v>0.03</v>
      </c>
      <c r="BT81" s="42">
        <v>0</v>
      </c>
      <c r="BU81" s="42">
        <v>0</v>
      </c>
      <c r="BV81" s="42">
        <v>0.14000000000000001</v>
      </c>
      <c r="BW81" s="42">
        <v>0.02</v>
      </c>
      <c r="BX81" s="42">
        <v>0</v>
      </c>
      <c r="BY81" s="42">
        <v>0</v>
      </c>
      <c r="BZ81" s="42">
        <v>0</v>
      </c>
      <c r="CA81" s="42">
        <v>0</v>
      </c>
      <c r="CB81" s="42">
        <v>14.1</v>
      </c>
      <c r="CC81" s="42"/>
      <c r="CD81" s="42"/>
      <c r="CE81" s="42">
        <v>0.25</v>
      </c>
      <c r="CF81" s="42"/>
      <c r="CG81" s="42">
        <v>3</v>
      </c>
      <c r="CH81" s="42">
        <v>3</v>
      </c>
      <c r="CI81" s="42">
        <v>3</v>
      </c>
      <c r="CJ81" s="42">
        <v>570</v>
      </c>
      <c r="CK81" s="42">
        <v>219.6</v>
      </c>
      <c r="CL81" s="42">
        <v>394.8</v>
      </c>
      <c r="CM81" s="42">
        <v>5.7</v>
      </c>
      <c r="CN81" s="42">
        <v>4.74</v>
      </c>
      <c r="CO81" s="42">
        <v>5.22</v>
      </c>
      <c r="CP81" s="42">
        <v>0</v>
      </c>
      <c r="CQ81" s="42">
        <v>0</v>
      </c>
    </row>
    <row r="82" spans="1:95" s="20" customFormat="1" x14ac:dyDescent="0.3">
      <c r="A82" s="17" t="str">
        <f>"29/10"</f>
        <v>29/10</v>
      </c>
      <c r="B82" s="18" t="s">
        <v>31</v>
      </c>
      <c r="C82" s="19">
        <v>200</v>
      </c>
      <c r="D82" s="27">
        <v>0.23</v>
      </c>
      <c r="E82" s="27">
        <v>0</v>
      </c>
      <c r="F82" s="27">
        <v>0.05</v>
      </c>
      <c r="G82" s="27">
        <v>0.05</v>
      </c>
      <c r="H82" s="27">
        <v>9.92</v>
      </c>
      <c r="I82" s="31">
        <v>39.591609756097569</v>
      </c>
      <c r="J82" s="27">
        <v>0</v>
      </c>
      <c r="K82" s="27">
        <v>0</v>
      </c>
      <c r="L82" s="27">
        <v>0</v>
      </c>
      <c r="M82" s="27">
        <v>0</v>
      </c>
      <c r="N82" s="27">
        <v>9.7200000000000006</v>
      </c>
      <c r="O82" s="27">
        <v>0</v>
      </c>
      <c r="P82" s="27">
        <v>0.19</v>
      </c>
      <c r="Q82" s="27">
        <v>0</v>
      </c>
      <c r="R82" s="27">
        <v>0</v>
      </c>
      <c r="S82" s="27">
        <v>0.28000000000000003</v>
      </c>
      <c r="T82" s="27">
        <v>0.09</v>
      </c>
      <c r="U82" s="27">
        <v>0.63</v>
      </c>
      <c r="V82" s="27">
        <v>8.16</v>
      </c>
      <c r="W82" s="27">
        <v>2.1800000000000002</v>
      </c>
      <c r="X82" s="27">
        <v>0.56000000000000005</v>
      </c>
      <c r="Y82" s="27">
        <v>1</v>
      </c>
      <c r="Z82" s="27">
        <v>0.06</v>
      </c>
      <c r="AA82" s="27">
        <v>0</v>
      </c>
      <c r="AB82" s="27">
        <v>0.44</v>
      </c>
      <c r="AC82" s="27">
        <v>0.1</v>
      </c>
      <c r="AD82" s="27">
        <v>0.01</v>
      </c>
      <c r="AE82" s="27">
        <v>0</v>
      </c>
      <c r="AF82" s="27">
        <v>0</v>
      </c>
      <c r="AG82" s="27">
        <v>0</v>
      </c>
      <c r="AH82" s="27">
        <v>0.01</v>
      </c>
      <c r="AI82" s="46">
        <v>0.78</v>
      </c>
      <c r="AJ82" s="38"/>
      <c r="AK82" s="50">
        <v>0.67</v>
      </c>
      <c r="AL82" s="20">
        <v>0.76</v>
      </c>
      <c r="AM82" s="20">
        <v>0.62</v>
      </c>
      <c r="AN82" s="20">
        <v>1.1499999999999999</v>
      </c>
      <c r="AO82" s="20">
        <v>0.28999999999999998</v>
      </c>
      <c r="AP82" s="20">
        <v>1.2</v>
      </c>
      <c r="AQ82" s="20">
        <v>0</v>
      </c>
      <c r="AR82" s="20">
        <v>1.53</v>
      </c>
      <c r="AS82" s="20">
        <v>0</v>
      </c>
      <c r="AT82" s="20">
        <v>0</v>
      </c>
      <c r="AU82" s="20">
        <v>0</v>
      </c>
      <c r="AV82" s="20">
        <v>0.86</v>
      </c>
      <c r="AW82" s="20">
        <v>0</v>
      </c>
      <c r="AX82" s="20">
        <v>0</v>
      </c>
      <c r="AY82" s="20">
        <v>0</v>
      </c>
      <c r="AZ82" s="20">
        <v>0</v>
      </c>
      <c r="BA82" s="20">
        <v>0</v>
      </c>
      <c r="BB82" s="20">
        <v>0</v>
      </c>
      <c r="BC82" s="20">
        <v>0</v>
      </c>
      <c r="BD82" s="20">
        <v>0</v>
      </c>
      <c r="BE82" s="20">
        <v>0</v>
      </c>
      <c r="BF82" s="20">
        <v>0</v>
      </c>
      <c r="BG82" s="20">
        <v>0</v>
      </c>
      <c r="BH82" s="20">
        <v>0</v>
      </c>
      <c r="BI82" s="20">
        <v>0</v>
      </c>
      <c r="BJ82" s="20">
        <v>0</v>
      </c>
      <c r="BK82" s="20">
        <v>0</v>
      </c>
      <c r="BL82" s="20">
        <v>0</v>
      </c>
      <c r="BM82" s="20">
        <v>0</v>
      </c>
      <c r="BN82" s="20">
        <v>0</v>
      </c>
      <c r="BO82" s="20">
        <v>0</v>
      </c>
      <c r="BP82" s="20">
        <v>0</v>
      </c>
      <c r="BQ82" s="20">
        <v>0</v>
      </c>
      <c r="BR82" s="20">
        <v>0</v>
      </c>
      <c r="BS82" s="20">
        <v>0</v>
      </c>
      <c r="BT82" s="20">
        <v>0</v>
      </c>
      <c r="BU82" s="20">
        <v>0</v>
      </c>
      <c r="BV82" s="20">
        <v>0</v>
      </c>
      <c r="BW82" s="20">
        <v>0</v>
      </c>
      <c r="BX82" s="20">
        <v>0</v>
      </c>
      <c r="BY82" s="20">
        <v>0</v>
      </c>
      <c r="BZ82" s="20">
        <v>0</v>
      </c>
      <c r="CA82" s="20">
        <v>0</v>
      </c>
      <c r="CB82" s="20">
        <v>199.5</v>
      </c>
      <c r="CC82" s="21"/>
      <c r="CD82" s="21"/>
      <c r="CE82" s="20">
        <v>7.0000000000000007E-2</v>
      </c>
      <c r="CG82" s="20">
        <v>4.28</v>
      </c>
      <c r="CH82" s="20">
        <v>4.1399999999999997</v>
      </c>
      <c r="CI82" s="20">
        <v>4.21</v>
      </c>
      <c r="CJ82" s="20">
        <v>482.93</v>
      </c>
      <c r="CK82" s="20">
        <v>183.51</v>
      </c>
      <c r="CL82" s="20">
        <v>333.22</v>
      </c>
      <c r="CM82" s="20">
        <v>44.36</v>
      </c>
      <c r="CN82" s="20">
        <v>26.52</v>
      </c>
      <c r="CO82" s="20">
        <v>35.44</v>
      </c>
      <c r="CP82" s="20">
        <v>9.76</v>
      </c>
      <c r="CQ82" s="20">
        <v>0</v>
      </c>
    </row>
    <row r="83" spans="1:95" s="20" customFormat="1" x14ac:dyDescent="0.3">
      <c r="A83" s="17" t="str">
        <f>"-"</f>
        <v>-</v>
      </c>
      <c r="B83" s="18" t="s">
        <v>28</v>
      </c>
      <c r="C83" s="19">
        <v>100</v>
      </c>
      <c r="D83" s="27">
        <v>0.4</v>
      </c>
      <c r="E83" s="27">
        <v>0</v>
      </c>
      <c r="F83" s="27">
        <v>0.4</v>
      </c>
      <c r="G83" s="27">
        <v>0.4</v>
      </c>
      <c r="H83" s="27">
        <v>11.6</v>
      </c>
      <c r="I83" s="31">
        <v>48.68</v>
      </c>
      <c r="J83" s="27">
        <v>0.1</v>
      </c>
      <c r="K83" s="27">
        <v>0</v>
      </c>
      <c r="L83" s="27">
        <v>0</v>
      </c>
      <c r="M83" s="27">
        <v>0</v>
      </c>
      <c r="N83" s="27">
        <v>9</v>
      </c>
      <c r="O83" s="27">
        <v>0.8</v>
      </c>
      <c r="P83" s="27">
        <v>1.8</v>
      </c>
      <c r="Q83" s="27">
        <v>0</v>
      </c>
      <c r="R83" s="27">
        <v>0</v>
      </c>
      <c r="S83" s="27">
        <v>0.8</v>
      </c>
      <c r="T83" s="27">
        <v>0.5</v>
      </c>
      <c r="U83" s="27">
        <v>26</v>
      </c>
      <c r="V83" s="27">
        <v>278</v>
      </c>
      <c r="W83" s="27">
        <v>16</v>
      </c>
      <c r="X83" s="27">
        <v>9</v>
      </c>
      <c r="Y83" s="27">
        <v>11</v>
      </c>
      <c r="Z83" s="27">
        <v>2.2000000000000002</v>
      </c>
      <c r="AA83" s="27">
        <v>0</v>
      </c>
      <c r="AB83" s="27">
        <v>30</v>
      </c>
      <c r="AC83" s="27">
        <v>5</v>
      </c>
      <c r="AD83" s="27">
        <v>0.2</v>
      </c>
      <c r="AE83" s="27">
        <v>0.03</v>
      </c>
      <c r="AF83" s="27">
        <v>0.02</v>
      </c>
      <c r="AG83" s="27">
        <v>0.3</v>
      </c>
      <c r="AH83" s="27">
        <v>0.4</v>
      </c>
      <c r="AI83" s="46">
        <v>10</v>
      </c>
      <c r="AJ83" s="38"/>
      <c r="AK83" s="50">
        <v>12</v>
      </c>
      <c r="AL83" s="20">
        <v>13</v>
      </c>
      <c r="AM83" s="20">
        <v>19</v>
      </c>
      <c r="AN83" s="20">
        <v>18</v>
      </c>
      <c r="AO83" s="20">
        <v>3</v>
      </c>
      <c r="AP83" s="20">
        <v>11</v>
      </c>
      <c r="AQ83" s="20">
        <v>3</v>
      </c>
      <c r="AR83" s="20">
        <v>9</v>
      </c>
      <c r="AS83" s="20">
        <v>17</v>
      </c>
      <c r="AT83" s="20">
        <v>10</v>
      </c>
      <c r="AU83" s="20">
        <v>78</v>
      </c>
      <c r="AV83" s="20">
        <v>7</v>
      </c>
      <c r="AW83" s="20">
        <v>14</v>
      </c>
      <c r="AX83" s="20">
        <v>42</v>
      </c>
      <c r="AY83" s="20">
        <v>0</v>
      </c>
      <c r="AZ83" s="20">
        <v>13</v>
      </c>
      <c r="BA83" s="20">
        <v>16</v>
      </c>
      <c r="BB83" s="20">
        <v>6</v>
      </c>
      <c r="BC83" s="20">
        <v>5</v>
      </c>
      <c r="BD83" s="20">
        <v>0</v>
      </c>
      <c r="BE83" s="20">
        <v>0</v>
      </c>
      <c r="BF83" s="20">
        <v>0</v>
      </c>
      <c r="BG83" s="20">
        <v>0</v>
      </c>
      <c r="BH83" s="20">
        <v>0</v>
      </c>
      <c r="BI83" s="20">
        <v>0</v>
      </c>
      <c r="BJ83" s="20">
        <v>0</v>
      </c>
      <c r="BK83" s="20">
        <v>0</v>
      </c>
      <c r="BL83" s="20">
        <v>0</v>
      </c>
      <c r="BM83" s="20">
        <v>0</v>
      </c>
      <c r="BN83" s="20">
        <v>0</v>
      </c>
      <c r="BO83" s="20">
        <v>0</v>
      </c>
      <c r="BP83" s="20">
        <v>0</v>
      </c>
      <c r="BQ83" s="20">
        <v>0</v>
      </c>
      <c r="BR83" s="20">
        <v>0</v>
      </c>
      <c r="BS83" s="20">
        <v>0</v>
      </c>
      <c r="BT83" s="20">
        <v>0</v>
      </c>
      <c r="BU83" s="20">
        <v>0</v>
      </c>
      <c r="BV83" s="20">
        <v>0</v>
      </c>
      <c r="BW83" s="20">
        <v>0</v>
      </c>
      <c r="BX83" s="20">
        <v>0</v>
      </c>
      <c r="BY83" s="20">
        <v>0</v>
      </c>
      <c r="BZ83" s="20">
        <v>0</v>
      </c>
      <c r="CA83" s="20">
        <v>0</v>
      </c>
      <c r="CB83" s="20">
        <v>86.3</v>
      </c>
      <c r="CC83" s="21"/>
      <c r="CD83" s="21"/>
      <c r="CE83" s="20">
        <v>5</v>
      </c>
      <c r="CG83" s="20">
        <v>2</v>
      </c>
      <c r="CH83" s="20">
        <v>2</v>
      </c>
      <c r="CI83" s="20">
        <v>2</v>
      </c>
      <c r="CJ83" s="20">
        <v>150</v>
      </c>
      <c r="CK83" s="20">
        <v>150</v>
      </c>
      <c r="CL83" s="20">
        <v>150</v>
      </c>
      <c r="CM83" s="20">
        <v>46.8</v>
      </c>
      <c r="CN83" s="20">
        <v>46.8</v>
      </c>
      <c r="CO83" s="20">
        <v>46.8</v>
      </c>
      <c r="CP83" s="20">
        <v>0</v>
      </c>
      <c r="CQ83" s="20">
        <v>0</v>
      </c>
    </row>
    <row r="84" spans="1:95" s="20" customFormat="1" x14ac:dyDescent="0.3">
      <c r="A84" s="17" t="str">
        <f>"4/2"</f>
        <v>4/2</v>
      </c>
      <c r="B84" s="18" t="s">
        <v>40</v>
      </c>
      <c r="C84" s="19">
        <v>220</v>
      </c>
      <c r="D84" s="27">
        <v>1.47</v>
      </c>
      <c r="E84" s="27">
        <v>0</v>
      </c>
      <c r="F84" s="27">
        <v>2.4500000000000002</v>
      </c>
      <c r="G84" s="27">
        <v>2.79</v>
      </c>
      <c r="H84" s="27">
        <v>11.65</v>
      </c>
      <c r="I84" s="31">
        <v>70.406344799999999</v>
      </c>
      <c r="J84" s="27">
        <v>0.35</v>
      </c>
      <c r="K84" s="27">
        <v>1.72</v>
      </c>
      <c r="L84" s="27">
        <v>0</v>
      </c>
      <c r="M84" s="27">
        <v>0</v>
      </c>
      <c r="N84" s="27">
        <v>7.35</v>
      </c>
      <c r="O84" s="27">
        <v>2.5</v>
      </c>
      <c r="P84" s="27">
        <v>1.8</v>
      </c>
      <c r="Q84" s="27">
        <v>0</v>
      </c>
      <c r="R84" s="27">
        <v>0</v>
      </c>
      <c r="S84" s="27">
        <v>0.23</v>
      </c>
      <c r="T84" s="27">
        <v>1.68</v>
      </c>
      <c r="U84" s="27">
        <v>318.33999999999997</v>
      </c>
      <c r="V84" s="27">
        <v>273.13</v>
      </c>
      <c r="W84" s="27">
        <v>27.94</v>
      </c>
      <c r="X84" s="27">
        <v>17.989999999999998</v>
      </c>
      <c r="Y84" s="27">
        <v>37.549999999999997</v>
      </c>
      <c r="Z84" s="27">
        <v>0.85</v>
      </c>
      <c r="AA84" s="27">
        <v>0</v>
      </c>
      <c r="AB84" s="27">
        <v>891.26</v>
      </c>
      <c r="AC84" s="27">
        <v>185.68</v>
      </c>
      <c r="AD84" s="27">
        <v>1.31</v>
      </c>
      <c r="AE84" s="27">
        <v>0.03</v>
      </c>
      <c r="AF84" s="27">
        <v>0.04</v>
      </c>
      <c r="AG84" s="27">
        <v>0.46</v>
      </c>
      <c r="AH84" s="27">
        <v>0.83</v>
      </c>
      <c r="AI84" s="46">
        <v>6.99</v>
      </c>
      <c r="AJ84" s="38"/>
      <c r="AK84" s="50">
        <v>34.83</v>
      </c>
      <c r="AL84" s="20">
        <v>37.64</v>
      </c>
      <c r="AM84" s="20">
        <v>44.67</v>
      </c>
      <c r="AN84" s="20">
        <v>53.61</v>
      </c>
      <c r="AO84" s="20">
        <v>12.66</v>
      </c>
      <c r="AP84" s="20">
        <v>34.25</v>
      </c>
      <c r="AQ84" s="20">
        <v>9.93</v>
      </c>
      <c r="AR84" s="20">
        <v>33.5</v>
      </c>
      <c r="AS84" s="20">
        <v>38.549999999999997</v>
      </c>
      <c r="AT84" s="20">
        <v>68.09</v>
      </c>
      <c r="AU84" s="20">
        <v>159.74</v>
      </c>
      <c r="AV84" s="20">
        <v>12.75</v>
      </c>
      <c r="AW84" s="20">
        <v>29.54</v>
      </c>
      <c r="AX84" s="20">
        <v>192.01</v>
      </c>
      <c r="AY84" s="20">
        <v>0</v>
      </c>
      <c r="AZ84" s="20">
        <v>32.76</v>
      </c>
      <c r="BA84" s="20">
        <v>37.81</v>
      </c>
      <c r="BB84" s="20">
        <v>31.27</v>
      </c>
      <c r="BC84" s="20">
        <v>11.42</v>
      </c>
      <c r="BD84" s="20">
        <v>0</v>
      </c>
      <c r="BE84" s="20">
        <v>0</v>
      </c>
      <c r="BF84" s="20">
        <v>0</v>
      </c>
      <c r="BG84" s="20">
        <v>0</v>
      </c>
      <c r="BH84" s="20">
        <v>0</v>
      </c>
      <c r="BI84" s="20">
        <v>0</v>
      </c>
      <c r="BJ84" s="20">
        <v>0</v>
      </c>
      <c r="BK84" s="20">
        <v>0.16</v>
      </c>
      <c r="BL84" s="20">
        <v>0</v>
      </c>
      <c r="BM84" s="20">
        <v>0.1</v>
      </c>
      <c r="BN84" s="20">
        <v>0.01</v>
      </c>
      <c r="BO84" s="20">
        <v>0.02</v>
      </c>
      <c r="BP84" s="20">
        <v>0</v>
      </c>
      <c r="BQ84" s="20">
        <v>0</v>
      </c>
      <c r="BR84" s="20">
        <v>0</v>
      </c>
      <c r="BS84" s="20">
        <v>0.57999999999999996</v>
      </c>
      <c r="BT84" s="20">
        <v>0</v>
      </c>
      <c r="BU84" s="20">
        <v>0</v>
      </c>
      <c r="BV84" s="20">
        <v>1.58</v>
      </c>
      <c r="BW84" s="20">
        <v>0</v>
      </c>
      <c r="BX84" s="20">
        <v>0</v>
      </c>
      <c r="BY84" s="20">
        <v>0</v>
      </c>
      <c r="BZ84" s="20">
        <v>0</v>
      </c>
      <c r="CA84" s="20">
        <v>0</v>
      </c>
      <c r="CB84" s="20">
        <v>253.18</v>
      </c>
      <c r="CC84" s="21"/>
      <c r="CD84" s="21"/>
      <c r="CE84" s="20">
        <v>148.54</v>
      </c>
      <c r="CG84" s="20">
        <v>36.08</v>
      </c>
      <c r="CH84" s="20">
        <v>19.71</v>
      </c>
      <c r="CI84" s="20">
        <v>27.9</v>
      </c>
      <c r="CJ84" s="20">
        <v>664.31</v>
      </c>
      <c r="CK84" s="20">
        <v>206.71</v>
      </c>
      <c r="CL84" s="20">
        <v>435.51</v>
      </c>
      <c r="CM84" s="20">
        <v>8.31</v>
      </c>
      <c r="CN84" s="20">
        <v>4.66</v>
      </c>
      <c r="CO84" s="20">
        <v>6.49</v>
      </c>
      <c r="CP84" s="20">
        <v>2.2000000000000002</v>
      </c>
      <c r="CQ84" s="20">
        <v>0.77</v>
      </c>
    </row>
    <row r="85" spans="1:95" s="8" customFormat="1" x14ac:dyDescent="0.3">
      <c r="A85" s="13" t="str">
        <f>"41/2"</f>
        <v>41/2</v>
      </c>
      <c r="B85" s="14" t="s">
        <v>41</v>
      </c>
      <c r="C85" s="15">
        <v>30</v>
      </c>
      <c r="D85" s="28">
        <v>5.81</v>
      </c>
      <c r="E85" s="28">
        <v>5.78</v>
      </c>
      <c r="F85" s="28">
        <v>4.1399999999999997</v>
      </c>
      <c r="G85" s="28">
        <v>0</v>
      </c>
      <c r="H85" s="28">
        <v>0.34</v>
      </c>
      <c r="I85" s="32">
        <v>61.686599999999999</v>
      </c>
      <c r="J85" s="28">
        <v>2.4500000000000002</v>
      </c>
      <c r="K85" s="28">
        <v>0</v>
      </c>
      <c r="L85" s="28">
        <v>0</v>
      </c>
      <c r="M85" s="28">
        <v>0</v>
      </c>
      <c r="N85" s="28">
        <v>0.24</v>
      </c>
      <c r="O85" s="28">
        <v>0</v>
      </c>
      <c r="P85" s="28">
        <v>0.09</v>
      </c>
      <c r="Q85" s="28">
        <v>0</v>
      </c>
      <c r="R85" s="28">
        <v>0</v>
      </c>
      <c r="S85" s="28">
        <v>0.01</v>
      </c>
      <c r="T85" s="28">
        <v>0.64</v>
      </c>
      <c r="U85" s="28">
        <v>83.21</v>
      </c>
      <c r="V85" s="28">
        <v>64.760000000000005</v>
      </c>
      <c r="W85" s="28">
        <v>4.1100000000000003</v>
      </c>
      <c r="X85" s="28">
        <v>6.06</v>
      </c>
      <c r="Y85" s="28">
        <v>46.78</v>
      </c>
      <c r="Z85" s="28">
        <v>0.77</v>
      </c>
      <c r="AA85" s="28">
        <v>0</v>
      </c>
      <c r="AB85" s="28">
        <v>0</v>
      </c>
      <c r="AC85" s="28">
        <v>0</v>
      </c>
      <c r="AD85" s="28">
        <v>0.14000000000000001</v>
      </c>
      <c r="AE85" s="28">
        <v>0.01</v>
      </c>
      <c r="AF85" s="28">
        <v>0.03</v>
      </c>
      <c r="AG85" s="28">
        <v>1.3</v>
      </c>
      <c r="AH85" s="28">
        <v>2.84</v>
      </c>
      <c r="AI85" s="47">
        <v>0.09</v>
      </c>
      <c r="AJ85" s="38"/>
      <c r="AK85" s="48">
        <v>321.37</v>
      </c>
      <c r="AL85" s="8">
        <v>242.81</v>
      </c>
      <c r="AM85" s="8">
        <v>458.92</v>
      </c>
      <c r="AN85" s="8">
        <v>803.89</v>
      </c>
      <c r="AO85" s="8">
        <v>138.16999999999999</v>
      </c>
      <c r="AP85" s="8">
        <v>249.33</v>
      </c>
      <c r="AQ85" s="8">
        <v>65.209999999999994</v>
      </c>
      <c r="AR85" s="8">
        <v>246.85</v>
      </c>
      <c r="AS85" s="8">
        <v>337.2</v>
      </c>
      <c r="AT85" s="8">
        <v>323.86</v>
      </c>
      <c r="AU85" s="8">
        <v>549.9</v>
      </c>
      <c r="AV85" s="8">
        <v>220.46</v>
      </c>
      <c r="AW85" s="8">
        <v>290.94</v>
      </c>
      <c r="AX85" s="8">
        <v>954.17</v>
      </c>
      <c r="AY85" s="8">
        <v>90.05</v>
      </c>
      <c r="AZ85" s="8">
        <v>212.69</v>
      </c>
      <c r="BA85" s="8">
        <v>242.19</v>
      </c>
      <c r="BB85" s="8">
        <v>204.31</v>
      </c>
      <c r="BC85" s="8">
        <v>80.42</v>
      </c>
      <c r="BD85" s="8">
        <v>0</v>
      </c>
      <c r="BE85" s="8">
        <v>0</v>
      </c>
      <c r="BF85" s="8">
        <v>0</v>
      </c>
      <c r="BG85" s="8">
        <v>0</v>
      </c>
      <c r="BH85" s="8">
        <v>0</v>
      </c>
      <c r="BI85" s="8">
        <v>0</v>
      </c>
      <c r="BJ85" s="8">
        <v>0</v>
      </c>
      <c r="BK85" s="8">
        <v>0</v>
      </c>
      <c r="BL85" s="8">
        <v>0</v>
      </c>
      <c r="BM85" s="8">
        <v>0</v>
      </c>
      <c r="BN85" s="8">
        <v>0</v>
      </c>
      <c r="BO85" s="8">
        <v>0</v>
      </c>
      <c r="BP85" s="8">
        <v>0</v>
      </c>
      <c r="BQ85" s="8">
        <v>0</v>
      </c>
      <c r="BR85" s="8">
        <v>0</v>
      </c>
      <c r="BS85" s="8">
        <v>0</v>
      </c>
      <c r="BT85" s="8">
        <v>0</v>
      </c>
      <c r="BU85" s="8">
        <v>0</v>
      </c>
      <c r="BV85" s="8">
        <v>0</v>
      </c>
      <c r="BW85" s="8">
        <v>0</v>
      </c>
      <c r="BX85" s="8">
        <v>0</v>
      </c>
      <c r="BY85" s="8">
        <v>0</v>
      </c>
      <c r="BZ85" s="8">
        <v>0</v>
      </c>
      <c r="CA85" s="8">
        <v>0</v>
      </c>
      <c r="CB85" s="8">
        <v>27.83</v>
      </c>
      <c r="CC85" s="16"/>
      <c r="CD85" s="16"/>
      <c r="CE85" s="8">
        <v>0</v>
      </c>
      <c r="CG85" s="8">
        <v>14.63</v>
      </c>
      <c r="CH85" s="8">
        <v>8.6300000000000008</v>
      </c>
      <c r="CI85" s="8">
        <v>11.63</v>
      </c>
      <c r="CJ85" s="8">
        <v>1150.3</v>
      </c>
      <c r="CK85" s="8">
        <v>723.61</v>
      </c>
      <c r="CL85" s="8">
        <v>936.95</v>
      </c>
      <c r="CM85" s="8">
        <v>8.69</v>
      </c>
      <c r="CN85" s="8">
        <v>5.0599999999999996</v>
      </c>
      <c r="CO85" s="8">
        <v>6.87</v>
      </c>
      <c r="CP85" s="8">
        <v>0</v>
      </c>
      <c r="CQ85" s="8">
        <v>0.3</v>
      </c>
    </row>
    <row r="86" spans="1:95" s="9" customFormat="1" x14ac:dyDescent="0.3">
      <c r="A86" s="22"/>
      <c r="B86" s="23" t="s">
        <v>58</v>
      </c>
      <c r="C86" s="24">
        <f>SUM(C80:C85)</f>
        <v>610</v>
      </c>
      <c r="D86" s="29">
        <f t="shared" ref="D86:AI86" si="7">SUM(D80:D85)</f>
        <v>11.54</v>
      </c>
      <c r="E86" s="29">
        <f t="shared" si="7"/>
        <v>5.78</v>
      </c>
      <c r="F86" s="29">
        <f t="shared" si="7"/>
        <v>7.58</v>
      </c>
      <c r="G86" s="29">
        <f t="shared" si="7"/>
        <v>3.8000000000000003</v>
      </c>
      <c r="H86" s="29">
        <f t="shared" si="7"/>
        <v>57.09</v>
      </c>
      <c r="I86" s="33">
        <f t="shared" si="7"/>
        <v>331.70535455609757</v>
      </c>
      <c r="J86" s="29">
        <f t="shared" si="7"/>
        <v>2.96</v>
      </c>
      <c r="K86" s="29">
        <f t="shared" si="7"/>
        <v>1.72</v>
      </c>
      <c r="L86" s="29">
        <f t="shared" si="7"/>
        <v>0</v>
      </c>
      <c r="M86" s="29">
        <f t="shared" si="7"/>
        <v>0</v>
      </c>
      <c r="N86" s="29">
        <f t="shared" si="7"/>
        <v>26.999999999999996</v>
      </c>
      <c r="O86" s="29">
        <f t="shared" si="7"/>
        <v>23.64</v>
      </c>
      <c r="P86" s="29">
        <f t="shared" si="7"/>
        <v>6.43</v>
      </c>
      <c r="Q86" s="29">
        <f t="shared" si="7"/>
        <v>0</v>
      </c>
      <c r="R86" s="29">
        <f t="shared" si="7"/>
        <v>0</v>
      </c>
      <c r="S86" s="29">
        <f t="shared" si="7"/>
        <v>1.62</v>
      </c>
      <c r="T86" s="29">
        <f t="shared" si="7"/>
        <v>4.2</v>
      </c>
      <c r="U86" s="29">
        <f t="shared" si="7"/>
        <v>611.18000000000006</v>
      </c>
      <c r="V86" s="29">
        <f t="shared" si="7"/>
        <v>697.55</v>
      </c>
      <c r="W86" s="29">
        <f t="shared" si="7"/>
        <v>60.730000000000004</v>
      </c>
      <c r="X86" s="29">
        <f t="shared" si="7"/>
        <v>47.71</v>
      </c>
      <c r="Y86" s="29">
        <f t="shared" si="7"/>
        <v>143.72999999999999</v>
      </c>
      <c r="Z86" s="29">
        <f t="shared" si="7"/>
        <v>5.0500000000000007</v>
      </c>
      <c r="AA86" s="29">
        <f t="shared" si="7"/>
        <v>0</v>
      </c>
      <c r="AB86" s="29">
        <f t="shared" si="7"/>
        <v>923.2</v>
      </c>
      <c r="AC86" s="29">
        <f t="shared" si="7"/>
        <v>191.08</v>
      </c>
      <c r="AD86" s="29">
        <f t="shared" si="7"/>
        <v>2.08</v>
      </c>
      <c r="AE86" s="29">
        <f t="shared" si="7"/>
        <v>0.12</v>
      </c>
      <c r="AF86" s="29">
        <f t="shared" si="7"/>
        <v>0.11</v>
      </c>
      <c r="AG86" s="29">
        <f t="shared" si="7"/>
        <v>2.27</v>
      </c>
      <c r="AH86" s="29">
        <f t="shared" si="7"/>
        <v>4.68</v>
      </c>
      <c r="AI86" s="29">
        <f t="shared" si="7"/>
        <v>17.86</v>
      </c>
      <c r="AJ86" s="52"/>
      <c r="AK86" s="9">
        <v>561.25</v>
      </c>
      <c r="AL86" s="9">
        <v>468.32</v>
      </c>
      <c r="AM86" s="9">
        <v>804</v>
      </c>
      <c r="AN86" s="9">
        <v>994.17</v>
      </c>
      <c r="AO86" s="9">
        <v>212.03</v>
      </c>
      <c r="AP86" s="9">
        <v>415.21</v>
      </c>
      <c r="AQ86" s="9">
        <v>124.84</v>
      </c>
      <c r="AR86" s="9">
        <v>510.76</v>
      </c>
      <c r="AS86" s="9">
        <v>549.19000000000005</v>
      </c>
      <c r="AT86" s="9">
        <v>583.21</v>
      </c>
      <c r="AU86" s="9">
        <v>1004.35</v>
      </c>
      <c r="AV86" s="9">
        <v>318.99</v>
      </c>
      <c r="AW86" s="9">
        <v>499.51</v>
      </c>
      <c r="AX86" s="9">
        <v>2258.27</v>
      </c>
      <c r="AY86" s="9">
        <v>90.05</v>
      </c>
      <c r="AZ86" s="9">
        <v>612.53</v>
      </c>
      <c r="BA86" s="9">
        <v>468.64</v>
      </c>
      <c r="BB86" s="9">
        <v>352.22</v>
      </c>
      <c r="BC86" s="9">
        <v>180.73</v>
      </c>
      <c r="BD86" s="9">
        <v>0</v>
      </c>
      <c r="BE86" s="9">
        <v>0</v>
      </c>
      <c r="BF86" s="9">
        <v>0</v>
      </c>
      <c r="BG86" s="9">
        <v>0</v>
      </c>
      <c r="BH86" s="9">
        <v>0</v>
      </c>
      <c r="BI86" s="9">
        <v>0</v>
      </c>
      <c r="BJ86" s="9">
        <v>0</v>
      </c>
      <c r="BK86" s="9">
        <v>0.22</v>
      </c>
      <c r="BL86" s="9">
        <v>0</v>
      </c>
      <c r="BM86" s="9">
        <v>0.1</v>
      </c>
      <c r="BN86" s="9">
        <v>0.01</v>
      </c>
      <c r="BO86" s="9">
        <v>0.02</v>
      </c>
      <c r="BP86" s="9">
        <v>0</v>
      </c>
      <c r="BQ86" s="9">
        <v>0</v>
      </c>
      <c r="BR86" s="9">
        <v>0.01</v>
      </c>
      <c r="BS86" s="9">
        <v>0.63</v>
      </c>
      <c r="BT86" s="9">
        <v>0</v>
      </c>
      <c r="BU86" s="9">
        <v>0</v>
      </c>
      <c r="BV86" s="9">
        <v>1.81</v>
      </c>
      <c r="BW86" s="9">
        <v>0.03</v>
      </c>
      <c r="BX86" s="9">
        <v>0</v>
      </c>
      <c r="BY86" s="9">
        <v>0</v>
      </c>
      <c r="BZ86" s="9">
        <v>0</v>
      </c>
      <c r="CA86" s="9">
        <v>0</v>
      </c>
      <c r="CB86" s="9">
        <v>592.64</v>
      </c>
      <c r="CC86" s="7"/>
      <c r="CD86" s="7" t="e">
        <f>$I$86/#REF!*100</f>
        <v>#REF!</v>
      </c>
      <c r="CE86" s="9">
        <v>153.87</v>
      </c>
      <c r="CG86" s="9">
        <v>62</v>
      </c>
      <c r="CH86" s="9">
        <v>39.479999999999997</v>
      </c>
      <c r="CI86" s="9">
        <v>50.74</v>
      </c>
      <c r="CJ86" s="9">
        <v>4347.54</v>
      </c>
      <c r="CK86" s="9">
        <v>1995.83</v>
      </c>
      <c r="CL86" s="9">
        <v>3171.68</v>
      </c>
      <c r="CM86" s="9">
        <v>125.25</v>
      </c>
      <c r="CN86" s="9">
        <v>98.55</v>
      </c>
      <c r="CO86" s="9">
        <v>111.9</v>
      </c>
      <c r="CP86" s="9">
        <v>11.96</v>
      </c>
      <c r="CQ86" s="9">
        <v>1.07</v>
      </c>
    </row>
    <row r="87" spans="1:95" x14ac:dyDescent="0.3">
      <c r="AJ87" s="38"/>
    </row>
    <row r="88" spans="1:95" x14ac:dyDescent="0.3">
      <c r="B88" s="40" t="s">
        <v>54</v>
      </c>
      <c r="AJ88" s="38"/>
    </row>
    <row r="89" spans="1:95" x14ac:dyDescent="0.3">
      <c r="B89" s="12" t="s">
        <v>59</v>
      </c>
      <c r="AJ89" s="38"/>
    </row>
    <row r="90" spans="1:95" s="20" customFormat="1" x14ac:dyDescent="0.3">
      <c r="A90" s="17" t="str">
        <f>"-"</f>
        <v>-</v>
      </c>
      <c r="B90" s="18" t="s">
        <v>18</v>
      </c>
      <c r="C90" s="19">
        <v>30</v>
      </c>
      <c r="D90" s="27">
        <v>1.83</v>
      </c>
      <c r="E90" s="27">
        <v>0</v>
      </c>
      <c r="F90" s="27">
        <v>0.18</v>
      </c>
      <c r="G90" s="27">
        <v>0.2</v>
      </c>
      <c r="H90" s="27">
        <v>11.07</v>
      </c>
      <c r="I90" s="31">
        <v>54.046799999999998</v>
      </c>
      <c r="J90" s="27">
        <v>0</v>
      </c>
      <c r="K90" s="27">
        <v>0</v>
      </c>
      <c r="L90" s="27">
        <v>0</v>
      </c>
      <c r="M90" s="27">
        <v>0</v>
      </c>
      <c r="N90" s="27">
        <v>0.33</v>
      </c>
      <c r="O90" s="27">
        <v>10.68</v>
      </c>
      <c r="P90" s="27">
        <v>0.06</v>
      </c>
      <c r="Q90" s="27">
        <v>0</v>
      </c>
      <c r="R90" s="27">
        <v>0</v>
      </c>
      <c r="S90" s="27">
        <v>0</v>
      </c>
      <c r="T90" s="27">
        <v>0.54</v>
      </c>
      <c r="U90" s="27">
        <v>0</v>
      </c>
      <c r="V90" s="27">
        <v>0</v>
      </c>
      <c r="W90" s="27">
        <v>0</v>
      </c>
      <c r="X90" s="27">
        <v>0</v>
      </c>
      <c r="Y90" s="27">
        <v>0</v>
      </c>
      <c r="Z90" s="27">
        <v>0</v>
      </c>
      <c r="AA90" s="27">
        <v>0</v>
      </c>
      <c r="AB90" s="27">
        <v>0</v>
      </c>
      <c r="AC90" s="27">
        <v>0</v>
      </c>
      <c r="AD90" s="27">
        <v>0</v>
      </c>
      <c r="AE90" s="27">
        <v>0</v>
      </c>
      <c r="AF90" s="27">
        <v>0</v>
      </c>
      <c r="AG90" s="27">
        <v>0</v>
      </c>
      <c r="AH90" s="27">
        <v>0</v>
      </c>
      <c r="AI90" s="46">
        <v>0</v>
      </c>
      <c r="AJ90" s="51"/>
      <c r="AK90" s="49">
        <v>95.79</v>
      </c>
      <c r="AL90" s="42">
        <v>99.7</v>
      </c>
      <c r="AM90" s="42">
        <v>152.69</v>
      </c>
      <c r="AN90" s="42">
        <v>50.63</v>
      </c>
      <c r="AO90" s="42">
        <v>30.02</v>
      </c>
      <c r="AP90" s="42">
        <v>60.03</v>
      </c>
      <c r="AQ90" s="42">
        <v>22.71</v>
      </c>
      <c r="AR90" s="42">
        <v>108.58</v>
      </c>
      <c r="AS90" s="42">
        <v>67.34</v>
      </c>
      <c r="AT90" s="42">
        <v>93.96</v>
      </c>
      <c r="AU90" s="42">
        <v>77.52</v>
      </c>
      <c r="AV90" s="42">
        <v>40.72</v>
      </c>
      <c r="AW90" s="42">
        <v>72.040000000000006</v>
      </c>
      <c r="AX90" s="42">
        <v>602.39</v>
      </c>
      <c r="AY90" s="42">
        <v>0</v>
      </c>
      <c r="AZ90" s="42">
        <v>196.27</v>
      </c>
      <c r="BA90" s="42">
        <v>85.35</v>
      </c>
      <c r="BB90" s="42">
        <v>56.64</v>
      </c>
      <c r="BC90" s="42">
        <v>44.89</v>
      </c>
      <c r="BD90" s="42">
        <v>0</v>
      </c>
      <c r="BE90" s="42">
        <v>0</v>
      </c>
      <c r="BF90" s="42">
        <v>0</v>
      </c>
      <c r="BG90" s="42">
        <v>0</v>
      </c>
      <c r="BH90" s="42">
        <v>0</v>
      </c>
      <c r="BI90" s="42">
        <v>0</v>
      </c>
      <c r="BJ90" s="42">
        <v>0</v>
      </c>
      <c r="BK90" s="42">
        <v>0.02</v>
      </c>
      <c r="BL90" s="42">
        <v>0</v>
      </c>
      <c r="BM90" s="42">
        <v>0</v>
      </c>
      <c r="BN90" s="42">
        <v>0</v>
      </c>
      <c r="BO90" s="42">
        <v>0</v>
      </c>
      <c r="BP90" s="42">
        <v>0</v>
      </c>
      <c r="BQ90" s="42">
        <v>0</v>
      </c>
      <c r="BR90" s="42">
        <v>0</v>
      </c>
      <c r="BS90" s="42">
        <v>0.02</v>
      </c>
      <c r="BT90" s="42">
        <v>0</v>
      </c>
      <c r="BU90" s="42">
        <v>0</v>
      </c>
      <c r="BV90" s="42">
        <v>0.08</v>
      </c>
      <c r="BW90" s="42">
        <v>0</v>
      </c>
      <c r="BX90" s="42">
        <v>0</v>
      </c>
      <c r="BY90" s="42">
        <v>0</v>
      </c>
      <c r="BZ90" s="42">
        <v>0</v>
      </c>
      <c r="CA90" s="42">
        <v>0</v>
      </c>
      <c r="CB90" s="42">
        <v>11.73</v>
      </c>
      <c r="CC90" s="42"/>
      <c r="CD90" s="42"/>
      <c r="CE90" s="42">
        <v>0</v>
      </c>
      <c r="CF90" s="42"/>
      <c r="CG90" s="42">
        <v>0</v>
      </c>
      <c r="CH90" s="42">
        <v>0</v>
      </c>
      <c r="CI90" s="42">
        <v>0</v>
      </c>
      <c r="CJ90" s="42">
        <v>570</v>
      </c>
      <c r="CK90" s="42">
        <v>219.6</v>
      </c>
      <c r="CL90" s="42">
        <v>394.8</v>
      </c>
      <c r="CM90" s="42">
        <v>4.5599999999999996</v>
      </c>
      <c r="CN90" s="42">
        <v>4.5599999999999996</v>
      </c>
      <c r="CO90" s="42">
        <v>4.5599999999999996</v>
      </c>
      <c r="CP90" s="42">
        <v>0</v>
      </c>
      <c r="CQ90" s="42">
        <v>0</v>
      </c>
    </row>
    <row r="91" spans="1:95" s="20" customFormat="1" x14ac:dyDescent="0.3">
      <c r="A91" s="17" t="str">
        <f>"-"</f>
        <v>-</v>
      </c>
      <c r="B91" s="18" t="s">
        <v>19</v>
      </c>
      <c r="C91" s="19">
        <v>30</v>
      </c>
      <c r="D91" s="27">
        <v>1.8</v>
      </c>
      <c r="E91" s="27">
        <v>0</v>
      </c>
      <c r="F91" s="27">
        <v>0.36</v>
      </c>
      <c r="G91" s="27">
        <v>0.36</v>
      </c>
      <c r="H91" s="27">
        <v>12.51</v>
      </c>
      <c r="I91" s="31">
        <v>57.293999999999997</v>
      </c>
      <c r="J91" s="27">
        <v>0.06</v>
      </c>
      <c r="K91" s="27">
        <v>0</v>
      </c>
      <c r="L91" s="27">
        <v>0</v>
      </c>
      <c r="M91" s="27">
        <v>0</v>
      </c>
      <c r="N91" s="27">
        <v>0.36</v>
      </c>
      <c r="O91" s="27">
        <v>9.66</v>
      </c>
      <c r="P91" s="27">
        <v>2.4900000000000002</v>
      </c>
      <c r="Q91" s="27">
        <v>0</v>
      </c>
      <c r="R91" s="27">
        <v>0</v>
      </c>
      <c r="S91" s="27">
        <v>0.3</v>
      </c>
      <c r="T91" s="27">
        <v>0.75</v>
      </c>
      <c r="U91" s="27">
        <v>183</v>
      </c>
      <c r="V91" s="27">
        <v>73.5</v>
      </c>
      <c r="W91" s="27">
        <v>10.5</v>
      </c>
      <c r="X91" s="27">
        <v>14.1</v>
      </c>
      <c r="Y91" s="27">
        <v>47.4</v>
      </c>
      <c r="Z91" s="27">
        <v>1.17</v>
      </c>
      <c r="AA91" s="27">
        <v>0</v>
      </c>
      <c r="AB91" s="27">
        <v>1.5</v>
      </c>
      <c r="AC91" s="27">
        <v>0.3</v>
      </c>
      <c r="AD91" s="27">
        <v>0.42</v>
      </c>
      <c r="AE91" s="27">
        <v>0.05</v>
      </c>
      <c r="AF91" s="27">
        <v>0.02</v>
      </c>
      <c r="AG91" s="27">
        <v>0.21</v>
      </c>
      <c r="AH91" s="27">
        <v>0.6</v>
      </c>
      <c r="AI91" s="46">
        <v>0</v>
      </c>
      <c r="AJ91" s="51"/>
      <c r="AK91" s="49">
        <v>96.6</v>
      </c>
      <c r="AL91" s="42">
        <v>74.400000000000006</v>
      </c>
      <c r="AM91" s="42">
        <v>128.1</v>
      </c>
      <c r="AN91" s="42">
        <v>66.900000000000006</v>
      </c>
      <c r="AO91" s="42">
        <v>27.9</v>
      </c>
      <c r="AP91" s="42">
        <v>59.4</v>
      </c>
      <c r="AQ91" s="42">
        <v>24</v>
      </c>
      <c r="AR91" s="42">
        <v>111.3</v>
      </c>
      <c r="AS91" s="42">
        <v>89.1</v>
      </c>
      <c r="AT91" s="42">
        <v>87.3</v>
      </c>
      <c r="AU91" s="42">
        <v>139.19999999999999</v>
      </c>
      <c r="AV91" s="42">
        <v>37.200000000000003</v>
      </c>
      <c r="AW91" s="42">
        <v>93</v>
      </c>
      <c r="AX91" s="42">
        <v>467.7</v>
      </c>
      <c r="AY91" s="42">
        <v>0</v>
      </c>
      <c r="AZ91" s="42">
        <v>157.80000000000001</v>
      </c>
      <c r="BA91" s="42">
        <v>87.3</v>
      </c>
      <c r="BB91" s="42">
        <v>54</v>
      </c>
      <c r="BC91" s="42">
        <v>39</v>
      </c>
      <c r="BD91" s="42">
        <v>0</v>
      </c>
      <c r="BE91" s="42">
        <v>0</v>
      </c>
      <c r="BF91" s="42">
        <v>0</v>
      </c>
      <c r="BG91" s="42">
        <v>0</v>
      </c>
      <c r="BH91" s="42">
        <v>0</v>
      </c>
      <c r="BI91" s="42">
        <v>0</v>
      </c>
      <c r="BJ91" s="42">
        <v>0</v>
      </c>
      <c r="BK91" s="42">
        <v>0.04</v>
      </c>
      <c r="BL91" s="42">
        <v>0</v>
      </c>
      <c r="BM91" s="42">
        <v>0</v>
      </c>
      <c r="BN91" s="42">
        <v>0.01</v>
      </c>
      <c r="BO91" s="42">
        <v>0</v>
      </c>
      <c r="BP91" s="42">
        <v>0</v>
      </c>
      <c r="BQ91" s="42">
        <v>0</v>
      </c>
      <c r="BR91" s="42">
        <v>0</v>
      </c>
      <c r="BS91" s="42">
        <v>0.03</v>
      </c>
      <c r="BT91" s="42">
        <v>0</v>
      </c>
      <c r="BU91" s="42">
        <v>0</v>
      </c>
      <c r="BV91" s="42">
        <v>0.14000000000000001</v>
      </c>
      <c r="BW91" s="42">
        <v>0.02</v>
      </c>
      <c r="BX91" s="42">
        <v>0</v>
      </c>
      <c r="BY91" s="42">
        <v>0</v>
      </c>
      <c r="BZ91" s="42">
        <v>0</v>
      </c>
      <c r="CA91" s="42">
        <v>0</v>
      </c>
      <c r="CB91" s="42">
        <v>14.1</v>
      </c>
      <c r="CC91" s="42"/>
      <c r="CD91" s="42"/>
      <c r="CE91" s="42">
        <v>0.25</v>
      </c>
      <c r="CF91" s="42"/>
      <c r="CG91" s="42">
        <v>3</v>
      </c>
      <c r="CH91" s="42">
        <v>3</v>
      </c>
      <c r="CI91" s="42">
        <v>3</v>
      </c>
      <c r="CJ91" s="42">
        <v>570</v>
      </c>
      <c r="CK91" s="42">
        <v>219.6</v>
      </c>
      <c r="CL91" s="42">
        <v>394.8</v>
      </c>
      <c r="CM91" s="42">
        <v>5.7</v>
      </c>
      <c r="CN91" s="42">
        <v>4.74</v>
      </c>
      <c r="CO91" s="42">
        <v>5.22</v>
      </c>
      <c r="CP91" s="42">
        <v>0</v>
      </c>
      <c r="CQ91" s="42">
        <v>0</v>
      </c>
    </row>
    <row r="92" spans="1:95" s="20" customFormat="1" x14ac:dyDescent="0.3">
      <c r="A92" s="17" t="str">
        <f>"3/10"</f>
        <v>3/10</v>
      </c>
      <c r="B92" s="18" t="s">
        <v>23</v>
      </c>
      <c r="C92" s="19">
        <v>200</v>
      </c>
      <c r="D92" s="27">
        <v>0.16</v>
      </c>
      <c r="E92" s="27">
        <v>0</v>
      </c>
      <c r="F92" s="27">
        <v>0.16</v>
      </c>
      <c r="G92" s="27">
        <v>0.16</v>
      </c>
      <c r="H92" s="27">
        <v>19.190000000000001</v>
      </c>
      <c r="I92" s="31">
        <v>74.767479999999992</v>
      </c>
      <c r="J92" s="27">
        <v>0.04</v>
      </c>
      <c r="K92" s="27">
        <v>0</v>
      </c>
      <c r="L92" s="27">
        <v>0</v>
      </c>
      <c r="M92" s="27">
        <v>0</v>
      </c>
      <c r="N92" s="27">
        <v>18.2</v>
      </c>
      <c r="O92" s="27">
        <v>0.3</v>
      </c>
      <c r="P92" s="27">
        <v>0.68</v>
      </c>
      <c r="Q92" s="27">
        <v>0</v>
      </c>
      <c r="R92" s="27">
        <v>0</v>
      </c>
      <c r="S92" s="27">
        <v>0.32</v>
      </c>
      <c r="T92" s="27">
        <v>0.22</v>
      </c>
      <c r="U92" s="27">
        <v>10.44</v>
      </c>
      <c r="V92" s="27">
        <v>110.53</v>
      </c>
      <c r="W92" s="27">
        <v>6.64</v>
      </c>
      <c r="X92" s="27">
        <v>3.42</v>
      </c>
      <c r="Y92" s="27">
        <v>4.09</v>
      </c>
      <c r="Z92" s="27">
        <v>0.9</v>
      </c>
      <c r="AA92" s="27">
        <v>0</v>
      </c>
      <c r="AB92" s="27">
        <v>10.8</v>
      </c>
      <c r="AC92" s="27">
        <v>2</v>
      </c>
      <c r="AD92" s="27">
        <v>0.08</v>
      </c>
      <c r="AE92" s="27">
        <v>0.01</v>
      </c>
      <c r="AF92" s="27">
        <v>0.01</v>
      </c>
      <c r="AG92" s="27">
        <v>0.1</v>
      </c>
      <c r="AH92" s="27">
        <v>0.16</v>
      </c>
      <c r="AI92" s="46">
        <v>1.6</v>
      </c>
      <c r="AJ92" s="38"/>
      <c r="AK92" s="50">
        <v>4.7</v>
      </c>
      <c r="AL92" s="20">
        <v>5.0999999999999996</v>
      </c>
      <c r="AM92" s="20">
        <v>7.45</v>
      </c>
      <c r="AN92" s="20">
        <v>7.06</v>
      </c>
      <c r="AO92" s="20">
        <v>1.18</v>
      </c>
      <c r="AP92" s="20">
        <v>4.3099999999999996</v>
      </c>
      <c r="AQ92" s="20">
        <v>1.18</v>
      </c>
      <c r="AR92" s="20">
        <v>3.53</v>
      </c>
      <c r="AS92" s="20">
        <v>6.66</v>
      </c>
      <c r="AT92" s="20">
        <v>3.92</v>
      </c>
      <c r="AU92" s="20">
        <v>30.58</v>
      </c>
      <c r="AV92" s="20">
        <v>2.74</v>
      </c>
      <c r="AW92" s="20">
        <v>5.49</v>
      </c>
      <c r="AX92" s="20">
        <v>16.46</v>
      </c>
      <c r="AY92" s="20">
        <v>0</v>
      </c>
      <c r="AZ92" s="20">
        <v>5.0999999999999996</v>
      </c>
      <c r="BA92" s="20">
        <v>6.27</v>
      </c>
      <c r="BB92" s="20">
        <v>2.35</v>
      </c>
      <c r="BC92" s="20">
        <v>1.96</v>
      </c>
      <c r="BD92" s="20">
        <v>0</v>
      </c>
      <c r="BE92" s="20">
        <v>0</v>
      </c>
      <c r="BF92" s="20">
        <v>0</v>
      </c>
      <c r="BG92" s="20">
        <v>0</v>
      </c>
      <c r="BH92" s="20">
        <v>0</v>
      </c>
      <c r="BI92" s="20">
        <v>0</v>
      </c>
      <c r="BJ92" s="20">
        <v>0</v>
      </c>
      <c r="BK92" s="20">
        <v>0</v>
      </c>
      <c r="BL92" s="20">
        <v>0</v>
      </c>
      <c r="BM92" s="20">
        <v>0</v>
      </c>
      <c r="BN92" s="20">
        <v>0</v>
      </c>
      <c r="BO92" s="20">
        <v>0</v>
      </c>
      <c r="BP92" s="20">
        <v>0</v>
      </c>
      <c r="BQ92" s="20">
        <v>0</v>
      </c>
      <c r="BR92" s="20">
        <v>0</v>
      </c>
      <c r="BS92" s="20">
        <v>0</v>
      </c>
      <c r="BT92" s="20">
        <v>0</v>
      </c>
      <c r="BU92" s="20">
        <v>0</v>
      </c>
      <c r="BV92" s="20">
        <v>0</v>
      </c>
      <c r="BW92" s="20">
        <v>0</v>
      </c>
      <c r="BX92" s="20">
        <v>0</v>
      </c>
      <c r="BY92" s="20">
        <v>0</v>
      </c>
      <c r="BZ92" s="20">
        <v>0</v>
      </c>
      <c r="CA92" s="20">
        <v>0</v>
      </c>
      <c r="CB92" s="20">
        <v>244.54</v>
      </c>
      <c r="CC92" s="21"/>
      <c r="CD92" s="21"/>
      <c r="CE92" s="20">
        <v>1.8</v>
      </c>
      <c r="CG92" s="20">
        <v>5</v>
      </c>
      <c r="CH92" s="20">
        <v>5</v>
      </c>
      <c r="CI92" s="20">
        <v>5</v>
      </c>
      <c r="CJ92" s="20">
        <v>480</v>
      </c>
      <c r="CK92" s="20">
        <v>232.2</v>
      </c>
      <c r="CL92" s="20">
        <v>356.1</v>
      </c>
      <c r="CM92" s="20">
        <v>45.78</v>
      </c>
      <c r="CN92" s="20">
        <v>26.88</v>
      </c>
      <c r="CO92" s="20">
        <v>36.33</v>
      </c>
      <c r="CP92" s="20">
        <v>15</v>
      </c>
      <c r="CQ92" s="20">
        <v>0</v>
      </c>
    </row>
    <row r="93" spans="1:95" s="20" customFormat="1" ht="31.2" x14ac:dyDescent="0.3">
      <c r="A93" s="17" t="str">
        <f>"49/1"</f>
        <v>49/1</v>
      </c>
      <c r="B93" s="18" t="s">
        <v>42</v>
      </c>
      <c r="C93" s="19">
        <v>100</v>
      </c>
      <c r="D93" s="27">
        <v>1.43</v>
      </c>
      <c r="E93" s="27">
        <v>0</v>
      </c>
      <c r="F93" s="27">
        <v>6.09</v>
      </c>
      <c r="G93" s="27">
        <v>6.09</v>
      </c>
      <c r="H93" s="27">
        <v>10.54</v>
      </c>
      <c r="I93" s="31">
        <v>100.02002205999999</v>
      </c>
      <c r="J93" s="27">
        <v>0.79</v>
      </c>
      <c r="K93" s="27">
        <v>3.9</v>
      </c>
      <c r="L93" s="27">
        <v>0</v>
      </c>
      <c r="M93" s="27">
        <v>0</v>
      </c>
      <c r="N93" s="27">
        <v>3.53</v>
      </c>
      <c r="O93" s="27">
        <v>5.38</v>
      </c>
      <c r="P93" s="27">
        <v>1.63</v>
      </c>
      <c r="Q93" s="27">
        <v>0</v>
      </c>
      <c r="R93" s="27">
        <v>0</v>
      </c>
      <c r="S93" s="27">
        <v>0.25</v>
      </c>
      <c r="T93" s="27">
        <v>1.88</v>
      </c>
      <c r="U93" s="27">
        <v>352.76</v>
      </c>
      <c r="V93" s="27">
        <v>282.02</v>
      </c>
      <c r="W93" s="27">
        <v>21.37</v>
      </c>
      <c r="X93" s="27">
        <v>19.07</v>
      </c>
      <c r="Y93" s="27">
        <v>43.77</v>
      </c>
      <c r="Z93" s="27">
        <v>0.83</v>
      </c>
      <c r="AA93" s="27">
        <v>0</v>
      </c>
      <c r="AB93" s="27">
        <v>922.25</v>
      </c>
      <c r="AC93" s="27">
        <v>184.34</v>
      </c>
      <c r="AD93" s="27">
        <v>2.78</v>
      </c>
      <c r="AE93" s="27">
        <v>0.05</v>
      </c>
      <c r="AF93" s="27">
        <v>0.04</v>
      </c>
      <c r="AG93" s="27">
        <v>0.52</v>
      </c>
      <c r="AH93" s="27">
        <v>1</v>
      </c>
      <c r="AI93" s="46">
        <v>3.95</v>
      </c>
      <c r="AJ93" s="38"/>
      <c r="AK93" s="50">
        <v>27.37</v>
      </c>
      <c r="AL93" s="20">
        <v>32.89</v>
      </c>
      <c r="AM93" s="20">
        <v>40.04</v>
      </c>
      <c r="AN93" s="20">
        <v>47.75</v>
      </c>
      <c r="AO93" s="20">
        <v>9.35</v>
      </c>
      <c r="AP93" s="20">
        <v>31.22</v>
      </c>
      <c r="AQ93" s="20">
        <v>11.47</v>
      </c>
      <c r="AR93" s="20">
        <v>29.36</v>
      </c>
      <c r="AS93" s="20">
        <v>33.82</v>
      </c>
      <c r="AT93" s="20">
        <v>78.05</v>
      </c>
      <c r="AU93" s="20">
        <v>103.6</v>
      </c>
      <c r="AV93" s="20">
        <v>9.26</v>
      </c>
      <c r="AW93" s="20">
        <v>25.45</v>
      </c>
      <c r="AX93" s="20">
        <v>157.37</v>
      </c>
      <c r="AY93" s="20">
        <v>0</v>
      </c>
      <c r="AZ93" s="20">
        <v>23.23</v>
      </c>
      <c r="BA93" s="20">
        <v>25.57</v>
      </c>
      <c r="BB93" s="20">
        <v>22.81</v>
      </c>
      <c r="BC93" s="20">
        <v>8.9</v>
      </c>
      <c r="BD93" s="20">
        <v>0</v>
      </c>
      <c r="BE93" s="20">
        <v>0</v>
      </c>
      <c r="BF93" s="20">
        <v>0</v>
      </c>
      <c r="BG93" s="20">
        <v>0</v>
      </c>
      <c r="BH93" s="20">
        <v>0</v>
      </c>
      <c r="BI93" s="20">
        <v>0</v>
      </c>
      <c r="BJ93" s="20">
        <v>0</v>
      </c>
      <c r="BK93" s="20">
        <v>0.39</v>
      </c>
      <c r="BL93" s="20">
        <v>0</v>
      </c>
      <c r="BM93" s="20">
        <v>0.25</v>
      </c>
      <c r="BN93" s="20">
        <v>0.02</v>
      </c>
      <c r="BO93" s="20">
        <v>0.04</v>
      </c>
      <c r="BP93" s="20">
        <v>0</v>
      </c>
      <c r="BQ93" s="20">
        <v>0</v>
      </c>
      <c r="BR93" s="20">
        <v>0</v>
      </c>
      <c r="BS93" s="20">
        <v>1.46</v>
      </c>
      <c r="BT93" s="20">
        <v>0</v>
      </c>
      <c r="BU93" s="20">
        <v>0</v>
      </c>
      <c r="BV93" s="20">
        <v>3.51</v>
      </c>
      <c r="BW93" s="20">
        <v>0</v>
      </c>
      <c r="BX93" s="20">
        <v>0</v>
      </c>
      <c r="BY93" s="20">
        <v>0</v>
      </c>
      <c r="BZ93" s="20">
        <v>0</v>
      </c>
      <c r="CA93" s="20">
        <v>0</v>
      </c>
      <c r="CB93" s="20">
        <v>81.39</v>
      </c>
      <c r="CC93" s="21"/>
      <c r="CD93" s="21"/>
      <c r="CE93" s="20">
        <v>153.71</v>
      </c>
      <c r="CG93" s="20">
        <v>25</v>
      </c>
      <c r="CH93" s="20">
        <v>14.82</v>
      </c>
      <c r="CI93" s="20">
        <v>19.91</v>
      </c>
      <c r="CJ93" s="20">
        <v>640.34</v>
      </c>
      <c r="CK93" s="20">
        <v>264.70999999999998</v>
      </c>
      <c r="CL93" s="20">
        <v>452.52</v>
      </c>
      <c r="CM93" s="20">
        <v>10.43</v>
      </c>
      <c r="CN93" s="20">
        <v>3.03</v>
      </c>
      <c r="CO93" s="20">
        <v>6.73</v>
      </c>
      <c r="CP93" s="20">
        <v>0</v>
      </c>
      <c r="CQ93" s="20">
        <v>0.5</v>
      </c>
    </row>
    <row r="94" spans="1:95" s="20" customFormat="1" ht="31.2" x14ac:dyDescent="0.3">
      <c r="A94" s="17" t="str">
        <f>"46/3"</f>
        <v>46/3</v>
      </c>
      <c r="B94" s="18" t="s">
        <v>29</v>
      </c>
      <c r="C94" s="19">
        <v>180</v>
      </c>
      <c r="D94" s="27">
        <v>6.36</v>
      </c>
      <c r="E94" s="27">
        <v>0.04</v>
      </c>
      <c r="F94" s="27">
        <v>3.57</v>
      </c>
      <c r="G94" s="27">
        <v>0.8</v>
      </c>
      <c r="H94" s="27">
        <v>40.93</v>
      </c>
      <c r="I94" s="31">
        <v>220.7282094</v>
      </c>
      <c r="J94" s="27">
        <v>2.2400000000000002</v>
      </c>
      <c r="K94" s="27">
        <v>0.1</v>
      </c>
      <c r="L94" s="27">
        <v>0</v>
      </c>
      <c r="M94" s="27">
        <v>0</v>
      </c>
      <c r="N94" s="27">
        <v>1.17</v>
      </c>
      <c r="O94" s="27">
        <v>37.700000000000003</v>
      </c>
      <c r="P94" s="27">
        <v>2.06</v>
      </c>
      <c r="Q94" s="27">
        <v>0</v>
      </c>
      <c r="R94" s="27">
        <v>0</v>
      </c>
      <c r="S94" s="27">
        <v>0</v>
      </c>
      <c r="T94" s="27">
        <v>0.82</v>
      </c>
      <c r="U94" s="27">
        <v>176.71</v>
      </c>
      <c r="V94" s="27">
        <v>67.47</v>
      </c>
      <c r="W94" s="27">
        <v>12.64</v>
      </c>
      <c r="X94" s="27">
        <v>8.61</v>
      </c>
      <c r="Y94" s="27">
        <v>47.79</v>
      </c>
      <c r="Z94" s="27">
        <v>0.87</v>
      </c>
      <c r="AA94" s="27">
        <v>10.8</v>
      </c>
      <c r="AB94" s="27">
        <v>10.8</v>
      </c>
      <c r="AC94" s="27">
        <v>20.25</v>
      </c>
      <c r="AD94" s="27">
        <v>0.96</v>
      </c>
      <c r="AE94" s="27">
        <v>0.08</v>
      </c>
      <c r="AF94" s="27">
        <v>0.02</v>
      </c>
      <c r="AG94" s="27">
        <v>0.59</v>
      </c>
      <c r="AH94" s="27">
        <v>1.78</v>
      </c>
      <c r="AI94" s="46">
        <v>0</v>
      </c>
      <c r="AJ94" s="38"/>
      <c r="AK94" s="50">
        <v>275.61</v>
      </c>
      <c r="AL94" s="20">
        <v>251.98</v>
      </c>
      <c r="AM94" s="20">
        <v>472.07</v>
      </c>
      <c r="AN94" s="20">
        <v>147.44999999999999</v>
      </c>
      <c r="AO94" s="20">
        <v>89.89</v>
      </c>
      <c r="AP94" s="20">
        <v>182.63</v>
      </c>
      <c r="AQ94" s="20">
        <v>59.92</v>
      </c>
      <c r="AR94" s="20">
        <v>292.87</v>
      </c>
      <c r="AS94" s="20">
        <v>193.67</v>
      </c>
      <c r="AT94" s="20">
        <v>233.51</v>
      </c>
      <c r="AU94" s="20">
        <v>200.31</v>
      </c>
      <c r="AV94" s="20">
        <v>117.69</v>
      </c>
      <c r="AW94" s="20">
        <v>204.66</v>
      </c>
      <c r="AX94" s="20">
        <v>1797.43</v>
      </c>
      <c r="AY94" s="20">
        <v>0</v>
      </c>
      <c r="AZ94" s="20">
        <v>566.38</v>
      </c>
      <c r="BA94" s="20">
        <v>293.38</v>
      </c>
      <c r="BB94" s="20">
        <v>147.32</v>
      </c>
      <c r="BC94" s="20">
        <v>116.63</v>
      </c>
      <c r="BD94" s="20">
        <v>0.11</v>
      </c>
      <c r="BE94" s="20">
        <v>0.05</v>
      </c>
      <c r="BF94" s="20">
        <v>0.03</v>
      </c>
      <c r="BG94" s="20">
        <v>0.06</v>
      </c>
      <c r="BH94" s="20">
        <v>7.0000000000000007E-2</v>
      </c>
      <c r="BI94" s="20">
        <v>0.31</v>
      </c>
      <c r="BJ94" s="20">
        <v>0</v>
      </c>
      <c r="BK94" s="20">
        <v>0.97</v>
      </c>
      <c r="BL94" s="20">
        <v>0</v>
      </c>
      <c r="BM94" s="20">
        <v>0.28000000000000003</v>
      </c>
      <c r="BN94" s="20">
        <v>0</v>
      </c>
      <c r="BO94" s="20">
        <v>0</v>
      </c>
      <c r="BP94" s="20">
        <v>0</v>
      </c>
      <c r="BQ94" s="20">
        <v>0.06</v>
      </c>
      <c r="BR94" s="20">
        <v>0.1</v>
      </c>
      <c r="BS94" s="20">
        <v>0.72</v>
      </c>
      <c r="BT94" s="20">
        <v>0</v>
      </c>
      <c r="BU94" s="20">
        <v>0</v>
      </c>
      <c r="BV94" s="20">
        <v>0.28999999999999998</v>
      </c>
      <c r="BW94" s="20">
        <v>0.01</v>
      </c>
      <c r="BX94" s="20">
        <v>0</v>
      </c>
      <c r="BY94" s="20">
        <v>0</v>
      </c>
      <c r="BZ94" s="20">
        <v>0</v>
      </c>
      <c r="CA94" s="20">
        <v>0</v>
      </c>
      <c r="CB94" s="20">
        <v>376.28</v>
      </c>
      <c r="CC94" s="21"/>
      <c r="CD94" s="21"/>
      <c r="CE94" s="20">
        <v>12.6</v>
      </c>
      <c r="CG94" s="20">
        <v>19.100000000000001</v>
      </c>
      <c r="CH94" s="20">
        <v>9.9600000000000009</v>
      </c>
      <c r="CI94" s="20">
        <v>14.53</v>
      </c>
      <c r="CJ94" s="20">
        <v>443.79</v>
      </c>
      <c r="CK94" s="20">
        <v>438.48</v>
      </c>
      <c r="CL94" s="20">
        <v>441.14</v>
      </c>
      <c r="CM94" s="20">
        <v>11.24</v>
      </c>
      <c r="CN94" s="20">
        <v>5.72</v>
      </c>
      <c r="CO94" s="20">
        <v>8.48</v>
      </c>
      <c r="CP94" s="20">
        <v>0</v>
      </c>
      <c r="CQ94" s="20">
        <v>0.54</v>
      </c>
    </row>
    <row r="95" spans="1:95" s="8" customFormat="1" x14ac:dyDescent="0.3">
      <c r="A95" s="13" t="str">
        <f>"2/9"</f>
        <v>2/9</v>
      </c>
      <c r="B95" s="14" t="s">
        <v>34</v>
      </c>
      <c r="C95" s="15">
        <v>100</v>
      </c>
      <c r="D95" s="28">
        <v>11.64</v>
      </c>
      <c r="E95" s="28">
        <v>11.32</v>
      </c>
      <c r="F95" s="28">
        <v>11.19</v>
      </c>
      <c r="G95" s="28">
        <v>0.03</v>
      </c>
      <c r="H95" s="28">
        <v>2.44</v>
      </c>
      <c r="I95" s="32">
        <v>156.81160000000003</v>
      </c>
      <c r="J95" s="28">
        <v>4.46</v>
      </c>
      <c r="K95" s="28">
        <v>7.0000000000000007E-2</v>
      </c>
      <c r="L95" s="28">
        <v>0</v>
      </c>
      <c r="M95" s="28">
        <v>0</v>
      </c>
      <c r="N95" s="28">
        <v>0.23</v>
      </c>
      <c r="O95" s="28">
        <v>2.04</v>
      </c>
      <c r="P95" s="28">
        <v>0.17</v>
      </c>
      <c r="Q95" s="28">
        <v>0</v>
      </c>
      <c r="R95" s="28">
        <v>0</v>
      </c>
      <c r="S95" s="28">
        <v>0</v>
      </c>
      <c r="T95" s="28">
        <v>1.1299999999999999</v>
      </c>
      <c r="U95" s="28">
        <v>145.47999999999999</v>
      </c>
      <c r="V95" s="28">
        <v>78.08</v>
      </c>
      <c r="W95" s="28">
        <v>11.81</v>
      </c>
      <c r="X95" s="28">
        <v>9.9700000000000006</v>
      </c>
      <c r="Y95" s="28">
        <v>83.21</v>
      </c>
      <c r="Z95" s="28">
        <v>0.94</v>
      </c>
      <c r="AA95" s="28">
        <v>30.15</v>
      </c>
      <c r="AB95" s="28">
        <v>15.9</v>
      </c>
      <c r="AC95" s="28">
        <v>63.18</v>
      </c>
      <c r="AD95" s="28">
        <v>0.42</v>
      </c>
      <c r="AE95" s="28">
        <v>0.03</v>
      </c>
      <c r="AF95" s="28">
        <v>7.0000000000000007E-2</v>
      </c>
      <c r="AG95" s="28">
        <v>4.28</v>
      </c>
      <c r="AH95" s="28">
        <v>8.73</v>
      </c>
      <c r="AI95" s="47">
        <v>0.43</v>
      </c>
      <c r="AJ95" s="38"/>
      <c r="AK95" s="48">
        <v>558.47</v>
      </c>
      <c r="AL95" s="8">
        <v>443.07</v>
      </c>
      <c r="AM95" s="8">
        <v>900.67</v>
      </c>
      <c r="AN95" s="8">
        <v>989.77</v>
      </c>
      <c r="AO95" s="8">
        <v>297.08</v>
      </c>
      <c r="AP95" s="8">
        <v>540.62</v>
      </c>
      <c r="AQ95" s="8">
        <v>185.81</v>
      </c>
      <c r="AR95" s="8">
        <v>476.66</v>
      </c>
      <c r="AS95" s="8">
        <v>726.52</v>
      </c>
      <c r="AT95" s="8">
        <v>772.23</v>
      </c>
      <c r="AU95" s="8">
        <v>1023.57</v>
      </c>
      <c r="AV95" s="8">
        <v>308.14999999999998</v>
      </c>
      <c r="AW95" s="8">
        <v>863.35</v>
      </c>
      <c r="AX95" s="8">
        <v>1689.8</v>
      </c>
      <c r="AY95" s="8">
        <v>93.77</v>
      </c>
      <c r="AZ95" s="8">
        <v>572.1</v>
      </c>
      <c r="BA95" s="8">
        <v>548.4</v>
      </c>
      <c r="BB95" s="8">
        <v>405.95</v>
      </c>
      <c r="BC95" s="8">
        <v>144.77000000000001</v>
      </c>
      <c r="BD95" s="8">
        <v>0.06</v>
      </c>
      <c r="BE95" s="8">
        <v>0.03</v>
      </c>
      <c r="BF95" s="8">
        <v>0.01</v>
      </c>
      <c r="BG95" s="8">
        <v>0.03</v>
      </c>
      <c r="BH95" s="8">
        <v>0.04</v>
      </c>
      <c r="BI95" s="8">
        <v>0.18</v>
      </c>
      <c r="BJ95" s="8">
        <v>0</v>
      </c>
      <c r="BK95" s="8">
        <v>0.5</v>
      </c>
      <c r="BL95" s="8">
        <v>0</v>
      </c>
      <c r="BM95" s="8">
        <v>0.15</v>
      </c>
      <c r="BN95" s="8">
        <v>0</v>
      </c>
      <c r="BO95" s="8">
        <v>0</v>
      </c>
      <c r="BP95" s="8">
        <v>0</v>
      </c>
      <c r="BQ95" s="8">
        <v>0.03</v>
      </c>
      <c r="BR95" s="8">
        <v>0.05</v>
      </c>
      <c r="BS95" s="8">
        <v>0.41</v>
      </c>
      <c r="BT95" s="8">
        <v>0</v>
      </c>
      <c r="BU95" s="8">
        <v>0</v>
      </c>
      <c r="BV95" s="8">
        <v>0.03</v>
      </c>
      <c r="BW95" s="8">
        <v>0</v>
      </c>
      <c r="BX95" s="8">
        <v>0</v>
      </c>
      <c r="BY95" s="8">
        <v>0</v>
      </c>
      <c r="BZ95" s="8">
        <v>0</v>
      </c>
      <c r="CA95" s="8">
        <v>0</v>
      </c>
      <c r="CB95" s="8">
        <v>101.09</v>
      </c>
      <c r="CC95" s="16"/>
      <c r="CD95" s="16"/>
      <c r="CE95" s="8">
        <v>32.799999999999997</v>
      </c>
      <c r="CG95" s="8">
        <v>26.29</v>
      </c>
      <c r="CH95" s="8">
        <v>13.1</v>
      </c>
      <c r="CI95" s="8">
        <v>19.7</v>
      </c>
      <c r="CJ95" s="8">
        <v>2430.27</v>
      </c>
      <c r="CK95" s="8">
        <v>1502.53</v>
      </c>
      <c r="CL95" s="8">
        <v>1966.4</v>
      </c>
      <c r="CM95" s="8">
        <v>27.59</v>
      </c>
      <c r="CN95" s="8">
        <v>18.21</v>
      </c>
      <c r="CO95" s="8">
        <v>22.93</v>
      </c>
      <c r="CP95" s="8">
        <v>0</v>
      </c>
      <c r="CQ95" s="8">
        <v>0.5</v>
      </c>
    </row>
    <row r="96" spans="1:95" s="9" customFormat="1" x14ac:dyDescent="0.3">
      <c r="A96" s="22"/>
      <c r="B96" s="23" t="s">
        <v>58</v>
      </c>
      <c r="C96" s="24">
        <f>SUM(C90:C95)</f>
        <v>640</v>
      </c>
      <c r="D96" s="29">
        <f t="shared" ref="D96:AI96" si="8">SUM(D90:D95)</f>
        <v>23.22</v>
      </c>
      <c r="E96" s="29">
        <f t="shared" si="8"/>
        <v>11.36</v>
      </c>
      <c r="F96" s="29">
        <f t="shared" si="8"/>
        <v>21.549999999999997</v>
      </c>
      <c r="G96" s="29">
        <f t="shared" si="8"/>
        <v>7.64</v>
      </c>
      <c r="H96" s="29">
        <f t="shared" si="8"/>
        <v>96.679999999999993</v>
      </c>
      <c r="I96" s="33">
        <f t="shared" si="8"/>
        <v>663.66811145999998</v>
      </c>
      <c r="J96" s="29">
        <f t="shared" si="8"/>
        <v>7.59</v>
      </c>
      <c r="K96" s="29">
        <f t="shared" si="8"/>
        <v>4.07</v>
      </c>
      <c r="L96" s="29">
        <f t="shared" si="8"/>
        <v>0</v>
      </c>
      <c r="M96" s="29">
        <f t="shared" si="8"/>
        <v>0</v>
      </c>
      <c r="N96" s="29">
        <f t="shared" si="8"/>
        <v>23.820000000000004</v>
      </c>
      <c r="O96" s="29">
        <f t="shared" si="8"/>
        <v>65.760000000000005</v>
      </c>
      <c r="P96" s="29">
        <f t="shared" si="8"/>
        <v>7.09</v>
      </c>
      <c r="Q96" s="29">
        <f t="shared" si="8"/>
        <v>0</v>
      </c>
      <c r="R96" s="29">
        <f t="shared" si="8"/>
        <v>0</v>
      </c>
      <c r="S96" s="29">
        <f t="shared" si="8"/>
        <v>0.87</v>
      </c>
      <c r="T96" s="29">
        <f t="shared" si="8"/>
        <v>5.34</v>
      </c>
      <c r="U96" s="29">
        <f t="shared" si="8"/>
        <v>868.3900000000001</v>
      </c>
      <c r="V96" s="29">
        <f t="shared" si="8"/>
        <v>611.6</v>
      </c>
      <c r="W96" s="29">
        <f t="shared" si="8"/>
        <v>62.960000000000008</v>
      </c>
      <c r="X96" s="29">
        <f t="shared" si="8"/>
        <v>55.17</v>
      </c>
      <c r="Y96" s="29">
        <f t="shared" si="8"/>
        <v>226.26</v>
      </c>
      <c r="Z96" s="29">
        <f t="shared" si="8"/>
        <v>4.71</v>
      </c>
      <c r="AA96" s="29">
        <f t="shared" si="8"/>
        <v>40.950000000000003</v>
      </c>
      <c r="AB96" s="29">
        <f t="shared" si="8"/>
        <v>961.24999999999989</v>
      </c>
      <c r="AC96" s="29">
        <f t="shared" si="8"/>
        <v>270.07</v>
      </c>
      <c r="AD96" s="29">
        <f t="shared" si="8"/>
        <v>4.66</v>
      </c>
      <c r="AE96" s="29">
        <f t="shared" si="8"/>
        <v>0.22</v>
      </c>
      <c r="AF96" s="29">
        <f t="shared" si="8"/>
        <v>0.16000000000000003</v>
      </c>
      <c r="AG96" s="29">
        <f t="shared" si="8"/>
        <v>5.7</v>
      </c>
      <c r="AH96" s="29">
        <f t="shared" si="8"/>
        <v>12.27</v>
      </c>
      <c r="AI96" s="29">
        <f t="shared" si="8"/>
        <v>5.98</v>
      </c>
      <c r="AJ96" s="52"/>
      <c r="AK96" s="9">
        <v>1058.53</v>
      </c>
      <c r="AL96" s="9">
        <v>907.14</v>
      </c>
      <c r="AM96" s="9">
        <v>1701</v>
      </c>
      <c r="AN96" s="9">
        <v>1309.56</v>
      </c>
      <c r="AO96" s="9">
        <v>455.41</v>
      </c>
      <c r="AP96" s="9">
        <v>878.21</v>
      </c>
      <c r="AQ96" s="9">
        <v>305.08</v>
      </c>
      <c r="AR96" s="9">
        <v>1022.29</v>
      </c>
      <c r="AS96" s="9">
        <v>1117.1099999999999</v>
      </c>
      <c r="AT96" s="9">
        <v>1268.98</v>
      </c>
      <c r="AU96" s="9">
        <v>1574.77</v>
      </c>
      <c r="AV96" s="9">
        <v>515.76</v>
      </c>
      <c r="AW96" s="9">
        <v>1263.99</v>
      </c>
      <c r="AX96" s="9">
        <v>4731.1499999999996</v>
      </c>
      <c r="AY96" s="9">
        <v>93.77</v>
      </c>
      <c r="AZ96" s="9">
        <v>1520.88</v>
      </c>
      <c r="BA96" s="9">
        <v>1046.27</v>
      </c>
      <c r="BB96" s="9">
        <v>689.07</v>
      </c>
      <c r="BC96" s="9">
        <v>356.16</v>
      </c>
      <c r="BD96" s="9">
        <v>0.17</v>
      </c>
      <c r="BE96" s="9">
        <v>0.08</v>
      </c>
      <c r="BF96" s="9">
        <v>0.04</v>
      </c>
      <c r="BG96" s="9">
        <v>0.09</v>
      </c>
      <c r="BH96" s="9">
        <v>0.11</v>
      </c>
      <c r="BI96" s="9">
        <v>0.49</v>
      </c>
      <c r="BJ96" s="9">
        <v>0</v>
      </c>
      <c r="BK96" s="9">
        <v>1.93</v>
      </c>
      <c r="BL96" s="9">
        <v>0</v>
      </c>
      <c r="BM96" s="9">
        <v>0.68</v>
      </c>
      <c r="BN96" s="9">
        <v>0.02</v>
      </c>
      <c r="BO96" s="9">
        <v>0.04</v>
      </c>
      <c r="BP96" s="9">
        <v>0</v>
      </c>
      <c r="BQ96" s="9">
        <v>0.1</v>
      </c>
      <c r="BR96" s="9">
        <v>0.16</v>
      </c>
      <c r="BS96" s="9">
        <v>2.64</v>
      </c>
      <c r="BT96" s="9">
        <v>0</v>
      </c>
      <c r="BU96" s="9">
        <v>0</v>
      </c>
      <c r="BV96" s="9">
        <v>4.0599999999999996</v>
      </c>
      <c r="BW96" s="9">
        <v>0.04</v>
      </c>
      <c r="BX96" s="9">
        <v>0</v>
      </c>
      <c r="BY96" s="9">
        <v>0</v>
      </c>
      <c r="BZ96" s="9">
        <v>0</v>
      </c>
      <c r="CA96" s="9">
        <v>0</v>
      </c>
      <c r="CB96" s="9">
        <v>829.12</v>
      </c>
      <c r="CC96" s="7"/>
      <c r="CD96" s="7" t="e">
        <f>$I$96/#REF!*100</f>
        <v>#REF!</v>
      </c>
      <c r="CE96" s="9">
        <v>201.16</v>
      </c>
      <c r="CG96" s="9">
        <v>80.39</v>
      </c>
      <c r="CH96" s="9">
        <v>47.88</v>
      </c>
      <c r="CI96" s="9">
        <v>64.13</v>
      </c>
      <c r="CJ96" s="9">
        <v>5894.39</v>
      </c>
      <c r="CK96" s="9">
        <v>3169.91</v>
      </c>
      <c r="CL96" s="9">
        <v>4532.1499999999996</v>
      </c>
      <c r="CM96" s="9">
        <v>112.13</v>
      </c>
      <c r="CN96" s="9">
        <v>69.33</v>
      </c>
      <c r="CO96" s="9">
        <v>90.76</v>
      </c>
      <c r="CP96" s="9">
        <v>15</v>
      </c>
      <c r="CQ96" s="9">
        <v>1.54</v>
      </c>
    </row>
    <row r="97" spans="1:95" x14ac:dyDescent="0.3">
      <c r="AJ97" s="38"/>
    </row>
    <row r="98" spans="1:95" x14ac:dyDescent="0.3">
      <c r="B98" s="40" t="s">
        <v>55</v>
      </c>
      <c r="AJ98" s="38"/>
    </row>
    <row r="99" spans="1:95" x14ac:dyDescent="0.3">
      <c r="B99" s="12" t="s">
        <v>59</v>
      </c>
      <c r="AJ99" s="38"/>
    </row>
    <row r="100" spans="1:95" s="20" customFormat="1" x14ac:dyDescent="0.3">
      <c r="A100" s="17" t="str">
        <f>"-"</f>
        <v>-</v>
      </c>
      <c r="B100" s="18" t="s">
        <v>18</v>
      </c>
      <c r="C100" s="19">
        <v>40</v>
      </c>
      <c r="D100" s="27">
        <v>2.44</v>
      </c>
      <c r="E100" s="27">
        <v>0</v>
      </c>
      <c r="F100" s="27">
        <v>0.23</v>
      </c>
      <c r="G100" s="27">
        <v>0.26</v>
      </c>
      <c r="H100" s="27">
        <v>14.76</v>
      </c>
      <c r="I100" s="31">
        <v>72.062399999999997</v>
      </c>
      <c r="J100" s="27">
        <v>0</v>
      </c>
      <c r="K100" s="27">
        <v>0</v>
      </c>
      <c r="L100" s="27">
        <v>0</v>
      </c>
      <c r="M100" s="27">
        <v>0</v>
      </c>
      <c r="N100" s="27">
        <v>0.44</v>
      </c>
      <c r="O100" s="27">
        <v>14.24</v>
      </c>
      <c r="P100" s="27">
        <v>0.08</v>
      </c>
      <c r="Q100" s="27">
        <v>0</v>
      </c>
      <c r="R100" s="27">
        <v>0</v>
      </c>
      <c r="S100" s="27">
        <v>0</v>
      </c>
      <c r="T100" s="27">
        <v>0.72</v>
      </c>
      <c r="U100" s="27">
        <v>0</v>
      </c>
      <c r="V100" s="27">
        <v>0</v>
      </c>
      <c r="W100" s="27">
        <v>0</v>
      </c>
      <c r="X100" s="27">
        <v>0</v>
      </c>
      <c r="Y100" s="27">
        <v>0</v>
      </c>
      <c r="Z100" s="27">
        <v>0</v>
      </c>
      <c r="AA100" s="27">
        <v>0</v>
      </c>
      <c r="AB100" s="27">
        <v>0</v>
      </c>
      <c r="AC100" s="27">
        <v>0</v>
      </c>
      <c r="AD100" s="27">
        <v>0</v>
      </c>
      <c r="AE100" s="27">
        <v>0</v>
      </c>
      <c r="AF100" s="27">
        <v>0</v>
      </c>
      <c r="AG100" s="27">
        <v>0</v>
      </c>
      <c r="AH100" s="27">
        <v>0</v>
      </c>
      <c r="AI100" s="46">
        <v>0</v>
      </c>
      <c r="AJ100" s="38"/>
      <c r="AK100" s="50">
        <v>127.72</v>
      </c>
      <c r="AL100" s="20">
        <v>132.94</v>
      </c>
      <c r="AM100" s="20">
        <v>203.58</v>
      </c>
      <c r="AN100" s="20">
        <v>67.510000000000005</v>
      </c>
      <c r="AO100" s="20">
        <v>40.020000000000003</v>
      </c>
      <c r="AP100" s="20">
        <v>80.040000000000006</v>
      </c>
      <c r="AQ100" s="20">
        <v>30.28</v>
      </c>
      <c r="AR100" s="20">
        <v>144.77000000000001</v>
      </c>
      <c r="AS100" s="20">
        <v>89.78</v>
      </c>
      <c r="AT100" s="20">
        <v>125.28</v>
      </c>
      <c r="AU100" s="20">
        <v>103.36</v>
      </c>
      <c r="AV100" s="20">
        <v>54.29</v>
      </c>
      <c r="AW100" s="20">
        <v>96.05</v>
      </c>
      <c r="AX100" s="20">
        <v>803.18</v>
      </c>
      <c r="AY100" s="20">
        <v>0</v>
      </c>
      <c r="AZ100" s="20">
        <v>261.7</v>
      </c>
      <c r="BA100" s="20">
        <v>113.8</v>
      </c>
      <c r="BB100" s="20">
        <v>75.52</v>
      </c>
      <c r="BC100" s="20">
        <v>59.86</v>
      </c>
      <c r="BD100" s="20">
        <v>0</v>
      </c>
      <c r="BE100" s="20">
        <v>0</v>
      </c>
      <c r="BF100" s="20">
        <v>0</v>
      </c>
      <c r="BG100" s="20">
        <v>0</v>
      </c>
      <c r="BH100" s="20">
        <v>0</v>
      </c>
      <c r="BI100" s="20">
        <v>0</v>
      </c>
      <c r="BJ100" s="20">
        <v>0</v>
      </c>
      <c r="BK100" s="20">
        <v>0.03</v>
      </c>
      <c r="BL100" s="20">
        <v>0</v>
      </c>
      <c r="BM100" s="20">
        <v>0</v>
      </c>
      <c r="BN100" s="20">
        <v>0</v>
      </c>
      <c r="BO100" s="20">
        <v>0</v>
      </c>
      <c r="BP100" s="20">
        <v>0</v>
      </c>
      <c r="BQ100" s="20">
        <v>0</v>
      </c>
      <c r="BR100" s="20">
        <v>0</v>
      </c>
      <c r="BS100" s="20">
        <v>0.03</v>
      </c>
      <c r="BT100" s="20">
        <v>0</v>
      </c>
      <c r="BU100" s="20">
        <v>0</v>
      </c>
      <c r="BV100" s="20">
        <v>0.11</v>
      </c>
      <c r="BW100" s="20">
        <v>0.01</v>
      </c>
      <c r="BX100" s="20">
        <v>0</v>
      </c>
      <c r="BY100" s="20">
        <v>0</v>
      </c>
      <c r="BZ100" s="20">
        <v>0</v>
      </c>
      <c r="CA100" s="20">
        <v>0</v>
      </c>
      <c r="CB100" s="20">
        <v>15.64</v>
      </c>
      <c r="CC100" s="21"/>
      <c r="CD100" s="21"/>
      <c r="CE100" s="20">
        <v>0</v>
      </c>
      <c r="CG100" s="20">
        <v>0</v>
      </c>
      <c r="CH100" s="20">
        <v>0</v>
      </c>
      <c r="CI100" s="20">
        <v>0</v>
      </c>
      <c r="CJ100" s="20">
        <v>760</v>
      </c>
      <c r="CK100" s="20">
        <v>292.8</v>
      </c>
      <c r="CL100" s="20">
        <v>526.4</v>
      </c>
      <c r="CM100" s="20">
        <v>6.08</v>
      </c>
      <c r="CN100" s="20">
        <v>6.08</v>
      </c>
      <c r="CO100" s="20">
        <v>6.08</v>
      </c>
      <c r="CP100" s="20">
        <v>0</v>
      </c>
      <c r="CQ100" s="20">
        <v>0</v>
      </c>
    </row>
    <row r="101" spans="1:95" s="20" customFormat="1" x14ac:dyDescent="0.3">
      <c r="A101" s="17" t="str">
        <f>"-"</f>
        <v>-</v>
      </c>
      <c r="B101" s="18" t="s">
        <v>19</v>
      </c>
      <c r="C101" s="19">
        <v>30</v>
      </c>
      <c r="D101" s="27">
        <v>1.8</v>
      </c>
      <c r="E101" s="27">
        <v>0</v>
      </c>
      <c r="F101" s="27">
        <v>0.36</v>
      </c>
      <c r="G101" s="27">
        <v>0.36</v>
      </c>
      <c r="H101" s="27">
        <v>12.51</v>
      </c>
      <c r="I101" s="31">
        <v>57.293999999999997</v>
      </c>
      <c r="J101" s="27">
        <v>0.06</v>
      </c>
      <c r="K101" s="27">
        <v>0</v>
      </c>
      <c r="L101" s="27">
        <v>0</v>
      </c>
      <c r="M101" s="27">
        <v>0</v>
      </c>
      <c r="N101" s="27">
        <v>0.36</v>
      </c>
      <c r="O101" s="27">
        <v>9.66</v>
      </c>
      <c r="P101" s="27">
        <v>2.4900000000000002</v>
      </c>
      <c r="Q101" s="27">
        <v>0</v>
      </c>
      <c r="R101" s="27">
        <v>0</v>
      </c>
      <c r="S101" s="27">
        <v>0.3</v>
      </c>
      <c r="T101" s="27">
        <v>0.75</v>
      </c>
      <c r="U101" s="27">
        <v>183</v>
      </c>
      <c r="V101" s="27">
        <v>73.5</v>
      </c>
      <c r="W101" s="27">
        <v>10.5</v>
      </c>
      <c r="X101" s="27">
        <v>14.1</v>
      </c>
      <c r="Y101" s="27">
        <v>47.4</v>
      </c>
      <c r="Z101" s="27">
        <v>1.17</v>
      </c>
      <c r="AA101" s="27">
        <v>0</v>
      </c>
      <c r="AB101" s="27">
        <v>1.5</v>
      </c>
      <c r="AC101" s="27">
        <v>0.3</v>
      </c>
      <c r="AD101" s="27">
        <v>0.42</v>
      </c>
      <c r="AE101" s="27">
        <v>0.05</v>
      </c>
      <c r="AF101" s="27">
        <v>0.02</v>
      </c>
      <c r="AG101" s="27">
        <v>0.21</v>
      </c>
      <c r="AH101" s="27">
        <v>0.6</v>
      </c>
      <c r="AI101" s="46">
        <v>0</v>
      </c>
      <c r="AJ101" s="51"/>
      <c r="AK101" s="49">
        <v>96.6</v>
      </c>
      <c r="AL101" s="42">
        <v>74.400000000000006</v>
      </c>
      <c r="AM101" s="42">
        <v>128.1</v>
      </c>
      <c r="AN101" s="42">
        <v>66.900000000000006</v>
      </c>
      <c r="AO101" s="42">
        <v>27.9</v>
      </c>
      <c r="AP101" s="42">
        <v>59.4</v>
      </c>
      <c r="AQ101" s="42">
        <v>24</v>
      </c>
      <c r="AR101" s="42">
        <v>111.3</v>
      </c>
      <c r="AS101" s="42">
        <v>89.1</v>
      </c>
      <c r="AT101" s="42">
        <v>87.3</v>
      </c>
      <c r="AU101" s="42">
        <v>139.19999999999999</v>
      </c>
      <c r="AV101" s="42">
        <v>37.200000000000003</v>
      </c>
      <c r="AW101" s="42">
        <v>93</v>
      </c>
      <c r="AX101" s="42">
        <v>467.7</v>
      </c>
      <c r="AY101" s="42">
        <v>0</v>
      </c>
      <c r="AZ101" s="42">
        <v>157.80000000000001</v>
      </c>
      <c r="BA101" s="42">
        <v>87.3</v>
      </c>
      <c r="BB101" s="42">
        <v>54</v>
      </c>
      <c r="BC101" s="42">
        <v>39</v>
      </c>
      <c r="BD101" s="42">
        <v>0</v>
      </c>
      <c r="BE101" s="42">
        <v>0</v>
      </c>
      <c r="BF101" s="42">
        <v>0</v>
      </c>
      <c r="BG101" s="42">
        <v>0</v>
      </c>
      <c r="BH101" s="42">
        <v>0</v>
      </c>
      <c r="BI101" s="42">
        <v>0</v>
      </c>
      <c r="BJ101" s="42">
        <v>0</v>
      </c>
      <c r="BK101" s="42">
        <v>0.04</v>
      </c>
      <c r="BL101" s="42">
        <v>0</v>
      </c>
      <c r="BM101" s="42">
        <v>0</v>
      </c>
      <c r="BN101" s="42">
        <v>0.01</v>
      </c>
      <c r="BO101" s="42">
        <v>0</v>
      </c>
      <c r="BP101" s="42">
        <v>0</v>
      </c>
      <c r="BQ101" s="42">
        <v>0</v>
      </c>
      <c r="BR101" s="42">
        <v>0</v>
      </c>
      <c r="BS101" s="42">
        <v>0.03</v>
      </c>
      <c r="BT101" s="42">
        <v>0</v>
      </c>
      <c r="BU101" s="42">
        <v>0</v>
      </c>
      <c r="BV101" s="42">
        <v>0.14000000000000001</v>
      </c>
      <c r="BW101" s="42">
        <v>0.02</v>
      </c>
      <c r="BX101" s="42">
        <v>0</v>
      </c>
      <c r="BY101" s="42">
        <v>0</v>
      </c>
      <c r="BZ101" s="42">
        <v>0</v>
      </c>
      <c r="CA101" s="42">
        <v>0</v>
      </c>
      <c r="CB101" s="42">
        <v>14.1</v>
      </c>
      <c r="CC101" s="42"/>
      <c r="CD101" s="42"/>
      <c r="CE101" s="42">
        <v>0.25</v>
      </c>
      <c r="CF101" s="42"/>
      <c r="CG101" s="42">
        <v>3</v>
      </c>
      <c r="CH101" s="42">
        <v>3</v>
      </c>
      <c r="CI101" s="42">
        <v>3</v>
      </c>
      <c r="CJ101" s="42">
        <v>570</v>
      </c>
      <c r="CK101" s="42">
        <v>219.6</v>
      </c>
      <c r="CL101" s="42">
        <v>394.8</v>
      </c>
      <c r="CM101" s="42">
        <v>5.7</v>
      </c>
      <c r="CN101" s="42">
        <v>4.74</v>
      </c>
      <c r="CO101" s="42">
        <v>5.22</v>
      </c>
      <c r="CP101" s="42">
        <v>0</v>
      </c>
      <c r="CQ101" s="42">
        <v>0</v>
      </c>
    </row>
    <row r="102" spans="1:95" s="20" customFormat="1" x14ac:dyDescent="0.3">
      <c r="A102" s="17" t="str">
        <f>"4/13"</f>
        <v>4/13</v>
      </c>
      <c r="B102" s="18" t="s">
        <v>38</v>
      </c>
      <c r="C102" s="19">
        <v>10</v>
      </c>
      <c r="D102" s="27">
        <v>2.63</v>
      </c>
      <c r="E102" s="27">
        <v>2.63</v>
      </c>
      <c r="F102" s="27">
        <v>2.66</v>
      </c>
      <c r="G102" s="27">
        <v>0</v>
      </c>
      <c r="H102" s="27">
        <v>0</v>
      </c>
      <c r="I102" s="31">
        <v>35.06</v>
      </c>
      <c r="J102" s="27">
        <v>1.53</v>
      </c>
      <c r="K102" s="27">
        <v>0</v>
      </c>
      <c r="L102" s="27">
        <v>0</v>
      </c>
      <c r="M102" s="27">
        <v>0</v>
      </c>
      <c r="N102" s="27">
        <v>0</v>
      </c>
      <c r="O102" s="27">
        <v>0</v>
      </c>
      <c r="P102" s="27">
        <v>0</v>
      </c>
      <c r="Q102" s="27">
        <v>0</v>
      </c>
      <c r="R102" s="27">
        <v>0</v>
      </c>
      <c r="S102" s="27">
        <v>0.2</v>
      </c>
      <c r="T102" s="27">
        <v>0.43</v>
      </c>
      <c r="U102" s="27">
        <v>110</v>
      </c>
      <c r="V102" s="27">
        <v>10</v>
      </c>
      <c r="W102" s="27">
        <v>100</v>
      </c>
      <c r="X102" s="27">
        <v>5.5</v>
      </c>
      <c r="Y102" s="27">
        <v>60</v>
      </c>
      <c r="Z102" s="27">
        <v>7.0000000000000007E-2</v>
      </c>
      <c r="AA102" s="27">
        <v>21</v>
      </c>
      <c r="AB102" s="27">
        <v>17</v>
      </c>
      <c r="AC102" s="27">
        <v>23.8</v>
      </c>
      <c r="AD102" s="27">
        <v>0.04</v>
      </c>
      <c r="AE102" s="27">
        <v>0</v>
      </c>
      <c r="AF102" s="27">
        <v>0.04</v>
      </c>
      <c r="AG102" s="27">
        <v>0.02</v>
      </c>
      <c r="AH102" s="27">
        <v>0.68</v>
      </c>
      <c r="AI102" s="46">
        <v>7.0000000000000007E-2</v>
      </c>
      <c r="AJ102" s="38"/>
      <c r="AK102" s="50">
        <v>157</v>
      </c>
      <c r="AL102" s="20">
        <v>117</v>
      </c>
      <c r="AM102" s="20">
        <v>230</v>
      </c>
      <c r="AN102" s="20">
        <v>158</v>
      </c>
      <c r="AO102" s="20">
        <v>56</v>
      </c>
      <c r="AP102" s="20">
        <v>95</v>
      </c>
      <c r="AQ102" s="20">
        <v>70</v>
      </c>
      <c r="AR102" s="20">
        <v>134</v>
      </c>
      <c r="AS102" s="20">
        <v>76</v>
      </c>
      <c r="AT102" s="20">
        <v>87</v>
      </c>
      <c r="AU102" s="20">
        <v>156</v>
      </c>
      <c r="AV102" s="20">
        <v>70</v>
      </c>
      <c r="AW102" s="20">
        <v>51</v>
      </c>
      <c r="AX102" s="20">
        <v>517</v>
      </c>
      <c r="AY102" s="20">
        <v>0</v>
      </c>
      <c r="AZ102" s="20">
        <v>273</v>
      </c>
      <c r="BA102" s="20">
        <v>129</v>
      </c>
      <c r="BB102" s="20">
        <v>139</v>
      </c>
      <c r="BC102" s="20">
        <v>21.5</v>
      </c>
      <c r="BD102" s="20">
        <v>0</v>
      </c>
      <c r="BE102" s="20">
        <v>0.01</v>
      </c>
      <c r="BF102" s="20">
        <v>0.04</v>
      </c>
      <c r="BG102" s="20">
        <v>0.11</v>
      </c>
      <c r="BH102" s="20">
        <v>0.13</v>
      </c>
      <c r="BI102" s="20">
        <v>0.33</v>
      </c>
      <c r="BJ102" s="20">
        <v>0.04</v>
      </c>
      <c r="BK102" s="20">
        <v>0.7</v>
      </c>
      <c r="BL102" s="20">
        <v>0.01</v>
      </c>
      <c r="BM102" s="20">
        <v>0.16</v>
      </c>
      <c r="BN102" s="20">
        <v>0.01</v>
      </c>
      <c r="BO102" s="20">
        <v>0</v>
      </c>
      <c r="BP102" s="20">
        <v>0</v>
      </c>
      <c r="BQ102" s="20">
        <v>0.05</v>
      </c>
      <c r="BR102" s="20">
        <v>7.0000000000000007E-2</v>
      </c>
      <c r="BS102" s="20">
        <v>0.52</v>
      </c>
      <c r="BT102" s="20">
        <v>0</v>
      </c>
      <c r="BU102" s="20">
        <v>0</v>
      </c>
      <c r="BV102" s="20">
        <v>7.0000000000000007E-2</v>
      </c>
      <c r="BW102" s="20">
        <v>0</v>
      </c>
      <c r="BX102" s="20">
        <v>0</v>
      </c>
      <c r="BY102" s="20">
        <v>0</v>
      </c>
      <c r="BZ102" s="20">
        <v>0</v>
      </c>
      <c r="CA102" s="20">
        <v>0</v>
      </c>
      <c r="CB102" s="20">
        <v>4.08</v>
      </c>
      <c r="CC102" s="21"/>
      <c r="CD102" s="21"/>
      <c r="CE102" s="20">
        <v>23.83</v>
      </c>
      <c r="CG102" s="20">
        <v>1.5</v>
      </c>
      <c r="CH102" s="20">
        <v>1.5</v>
      </c>
      <c r="CI102" s="20">
        <v>1.5</v>
      </c>
      <c r="CJ102" s="20">
        <v>1500</v>
      </c>
      <c r="CK102" s="20">
        <v>1110</v>
      </c>
      <c r="CL102" s="20">
        <v>1305</v>
      </c>
      <c r="CM102" s="20">
        <v>4.59</v>
      </c>
      <c r="CN102" s="20">
        <v>2.91</v>
      </c>
      <c r="CO102" s="20">
        <v>3.75</v>
      </c>
      <c r="CP102" s="20">
        <v>0</v>
      </c>
      <c r="CQ102" s="20">
        <v>0</v>
      </c>
    </row>
    <row r="103" spans="1:95" s="20" customFormat="1" x14ac:dyDescent="0.3">
      <c r="A103" s="17" t="str">
        <f>"27/10"</f>
        <v>27/10</v>
      </c>
      <c r="B103" s="18" t="s">
        <v>27</v>
      </c>
      <c r="C103" s="19">
        <v>200</v>
      </c>
      <c r="D103" s="27">
        <v>0.2</v>
      </c>
      <c r="E103" s="27">
        <v>0</v>
      </c>
      <c r="F103" s="27">
        <v>0.05</v>
      </c>
      <c r="G103" s="27">
        <v>0.05</v>
      </c>
      <c r="H103" s="27">
        <v>5.03</v>
      </c>
      <c r="I103" s="31">
        <v>20.17454</v>
      </c>
      <c r="J103" s="27">
        <v>0</v>
      </c>
      <c r="K103" s="27">
        <v>0</v>
      </c>
      <c r="L103" s="27">
        <v>0</v>
      </c>
      <c r="M103" s="27">
        <v>0</v>
      </c>
      <c r="N103" s="27">
        <v>4.93</v>
      </c>
      <c r="O103" s="27">
        <v>0</v>
      </c>
      <c r="P103" s="27">
        <v>0.1</v>
      </c>
      <c r="Q103" s="27">
        <v>0</v>
      </c>
      <c r="R103" s="27">
        <v>0</v>
      </c>
      <c r="S103" s="27">
        <v>0</v>
      </c>
      <c r="T103" s="27">
        <v>0.06</v>
      </c>
      <c r="U103" s="27">
        <v>0.05</v>
      </c>
      <c r="V103" s="27">
        <v>0.15</v>
      </c>
      <c r="W103" s="27">
        <v>0.15</v>
      </c>
      <c r="X103" s="27">
        <v>0</v>
      </c>
      <c r="Y103" s="27">
        <v>0</v>
      </c>
      <c r="Z103" s="27">
        <v>0.01</v>
      </c>
      <c r="AA103" s="27">
        <v>0</v>
      </c>
      <c r="AB103" s="27">
        <v>0</v>
      </c>
      <c r="AC103" s="27">
        <v>0</v>
      </c>
      <c r="AD103" s="27">
        <v>0</v>
      </c>
      <c r="AE103" s="27">
        <v>0</v>
      </c>
      <c r="AF103" s="27">
        <v>0</v>
      </c>
      <c r="AG103" s="27">
        <v>0</v>
      </c>
      <c r="AH103" s="27">
        <v>0</v>
      </c>
      <c r="AI103" s="46">
        <v>0</v>
      </c>
      <c r="AJ103" s="38"/>
      <c r="AK103" s="50">
        <v>0</v>
      </c>
      <c r="AL103" s="20">
        <v>0</v>
      </c>
      <c r="AM103" s="20">
        <v>0</v>
      </c>
      <c r="AN103" s="20">
        <v>0</v>
      </c>
      <c r="AO103" s="20">
        <v>0</v>
      </c>
      <c r="AP103" s="20">
        <v>0</v>
      </c>
      <c r="AQ103" s="20">
        <v>0</v>
      </c>
      <c r="AR103" s="20">
        <v>0</v>
      </c>
      <c r="AS103" s="20">
        <v>0</v>
      </c>
      <c r="AT103" s="20">
        <v>0</v>
      </c>
      <c r="AU103" s="20">
        <v>0</v>
      </c>
      <c r="AV103" s="20">
        <v>0</v>
      </c>
      <c r="AW103" s="20">
        <v>0</v>
      </c>
      <c r="AX103" s="20">
        <v>0</v>
      </c>
      <c r="AY103" s="20">
        <v>0</v>
      </c>
      <c r="AZ103" s="20">
        <v>0</v>
      </c>
      <c r="BA103" s="20">
        <v>0</v>
      </c>
      <c r="BB103" s="20">
        <v>0</v>
      </c>
      <c r="BC103" s="20">
        <v>0</v>
      </c>
      <c r="BD103" s="20">
        <v>0</v>
      </c>
      <c r="BE103" s="20">
        <v>0</v>
      </c>
      <c r="BF103" s="20">
        <v>0</v>
      </c>
      <c r="BG103" s="20">
        <v>0</v>
      </c>
      <c r="BH103" s="20">
        <v>0</v>
      </c>
      <c r="BI103" s="20">
        <v>0</v>
      </c>
      <c r="BJ103" s="20">
        <v>0</v>
      </c>
      <c r="BK103" s="20">
        <v>0</v>
      </c>
      <c r="BL103" s="20">
        <v>0</v>
      </c>
      <c r="BM103" s="20">
        <v>0</v>
      </c>
      <c r="BN103" s="20">
        <v>0</v>
      </c>
      <c r="BO103" s="20">
        <v>0</v>
      </c>
      <c r="BP103" s="20">
        <v>0</v>
      </c>
      <c r="BQ103" s="20">
        <v>0</v>
      </c>
      <c r="BR103" s="20">
        <v>0</v>
      </c>
      <c r="BS103" s="20">
        <v>0</v>
      </c>
      <c r="BT103" s="20">
        <v>0</v>
      </c>
      <c r="BU103" s="20">
        <v>0</v>
      </c>
      <c r="BV103" s="20">
        <v>0</v>
      </c>
      <c r="BW103" s="20">
        <v>0</v>
      </c>
      <c r="BX103" s="20">
        <v>0</v>
      </c>
      <c r="BY103" s="20">
        <v>0</v>
      </c>
      <c r="BZ103" s="20">
        <v>0</v>
      </c>
      <c r="CA103" s="20">
        <v>0</v>
      </c>
      <c r="CB103" s="20">
        <v>200.09</v>
      </c>
      <c r="CC103" s="21"/>
      <c r="CD103" s="21"/>
      <c r="CE103" s="20">
        <v>0</v>
      </c>
      <c r="CG103" s="20">
        <v>4.0999999999999996</v>
      </c>
      <c r="CH103" s="20">
        <v>4.0999999999999996</v>
      </c>
      <c r="CI103" s="20">
        <v>4.0999999999999996</v>
      </c>
      <c r="CJ103" s="20">
        <v>442.5</v>
      </c>
      <c r="CK103" s="20">
        <v>174</v>
      </c>
      <c r="CL103" s="20">
        <v>308.25</v>
      </c>
      <c r="CM103" s="20">
        <v>44.01</v>
      </c>
      <c r="CN103" s="20">
        <v>26.01</v>
      </c>
      <c r="CO103" s="20">
        <v>35.01</v>
      </c>
      <c r="CP103" s="20">
        <v>5</v>
      </c>
      <c r="CQ103" s="20">
        <v>0</v>
      </c>
    </row>
    <row r="104" spans="1:95" s="8" customFormat="1" x14ac:dyDescent="0.3">
      <c r="A104" s="13" t="str">
        <f>"4/9"</f>
        <v>4/9</v>
      </c>
      <c r="B104" s="14" t="s">
        <v>22</v>
      </c>
      <c r="C104" s="15">
        <v>220</v>
      </c>
      <c r="D104" s="28">
        <v>19.77</v>
      </c>
      <c r="E104" s="28">
        <v>16.29</v>
      </c>
      <c r="F104" s="28">
        <v>21.55</v>
      </c>
      <c r="G104" s="28">
        <v>7.82</v>
      </c>
      <c r="H104" s="28">
        <v>41.33</v>
      </c>
      <c r="I104" s="32">
        <v>437.587898</v>
      </c>
      <c r="J104" s="28">
        <v>5.77</v>
      </c>
      <c r="K104" s="28">
        <v>6.44</v>
      </c>
      <c r="L104" s="28">
        <v>0</v>
      </c>
      <c r="M104" s="28">
        <v>0</v>
      </c>
      <c r="N104" s="28">
        <v>1.97</v>
      </c>
      <c r="O104" s="28">
        <v>37.24</v>
      </c>
      <c r="P104" s="28">
        <v>2.12</v>
      </c>
      <c r="Q104" s="28">
        <v>0</v>
      </c>
      <c r="R104" s="28">
        <v>0</v>
      </c>
      <c r="S104" s="28">
        <v>0.06</v>
      </c>
      <c r="T104" s="28">
        <v>1.81</v>
      </c>
      <c r="U104" s="28">
        <v>149.4</v>
      </c>
      <c r="V104" s="28">
        <v>157.04</v>
      </c>
      <c r="W104" s="28">
        <v>22.36</v>
      </c>
      <c r="X104" s="28">
        <v>37.130000000000003</v>
      </c>
      <c r="Y104" s="28">
        <v>177.49</v>
      </c>
      <c r="Z104" s="28">
        <v>1.82</v>
      </c>
      <c r="AA104" s="28">
        <v>34.799999999999997</v>
      </c>
      <c r="AB104" s="28">
        <v>1461.94</v>
      </c>
      <c r="AC104" s="28">
        <v>313.60000000000002</v>
      </c>
      <c r="AD104" s="28">
        <v>5.13</v>
      </c>
      <c r="AE104" s="28">
        <v>7.0000000000000007E-2</v>
      </c>
      <c r="AF104" s="28">
        <v>0.11</v>
      </c>
      <c r="AG104" s="28">
        <v>6.89</v>
      </c>
      <c r="AH104" s="28">
        <v>14.3</v>
      </c>
      <c r="AI104" s="47">
        <v>1.02</v>
      </c>
      <c r="AJ104" s="38"/>
      <c r="AK104" s="48">
        <v>982.5</v>
      </c>
      <c r="AL104" s="8">
        <v>775.61</v>
      </c>
      <c r="AM104" s="8">
        <v>1553.28</v>
      </c>
      <c r="AN104" s="8">
        <v>1538.51</v>
      </c>
      <c r="AO104" s="8">
        <v>496</v>
      </c>
      <c r="AP104" s="8">
        <v>878.92</v>
      </c>
      <c r="AQ104" s="8">
        <v>309.02999999999997</v>
      </c>
      <c r="AR104" s="8">
        <v>839.19</v>
      </c>
      <c r="AS104" s="8">
        <v>1217.1600000000001</v>
      </c>
      <c r="AT104" s="8">
        <v>1335.08</v>
      </c>
      <c r="AU104" s="8">
        <v>1722.44</v>
      </c>
      <c r="AV104" s="8">
        <v>514.58000000000004</v>
      </c>
      <c r="AW104" s="8">
        <v>1379.83</v>
      </c>
      <c r="AX104" s="8">
        <v>2886.73</v>
      </c>
      <c r="AY104" s="8">
        <v>135.13999999999999</v>
      </c>
      <c r="AZ104" s="8">
        <v>939.74</v>
      </c>
      <c r="BA104" s="8">
        <v>923.96</v>
      </c>
      <c r="BB104" s="8">
        <v>708.85</v>
      </c>
      <c r="BC104" s="8">
        <v>264.70999999999998</v>
      </c>
      <c r="BD104" s="8">
        <v>0</v>
      </c>
      <c r="BE104" s="8">
        <v>0</v>
      </c>
      <c r="BF104" s="8">
        <v>0</v>
      </c>
      <c r="BG104" s="8">
        <v>0</v>
      </c>
      <c r="BH104" s="8">
        <v>0</v>
      </c>
      <c r="BI104" s="8">
        <v>0</v>
      </c>
      <c r="BJ104" s="8">
        <v>0</v>
      </c>
      <c r="BK104" s="8">
        <v>0.53</v>
      </c>
      <c r="BL104" s="8">
        <v>0</v>
      </c>
      <c r="BM104" s="8">
        <v>0.32</v>
      </c>
      <c r="BN104" s="8">
        <v>0.02</v>
      </c>
      <c r="BO104" s="8">
        <v>0.05</v>
      </c>
      <c r="BP104" s="8">
        <v>0</v>
      </c>
      <c r="BQ104" s="8">
        <v>0</v>
      </c>
      <c r="BR104" s="8">
        <v>0</v>
      </c>
      <c r="BS104" s="8">
        <v>1.88</v>
      </c>
      <c r="BT104" s="8">
        <v>0</v>
      </c>
      <c r="BU104" s="8">
        <v>0</v>
      </c>
      <c r="BV104" s="8">
        <v>4.46</v>
      </c>
      <c r="BW104" s="8">
        <v>0</v>
      </c>
      <c r="BX104" s="8">
        <v>0</v>
      </c>
      <c r="BY104" s="8">
        <v>0</v>
      </c>
      <c r="BZ104" s="8">
        <v>0</v>
      </c>
      <c r="CA104" s="8">
        <v>0</v>
      </c>
      <c r="CB104" s="8">
        <v>194.17</v>
      </c>
      <c r="CC104" s="16"/>
      <c r="CD104" s="16"/>
      <c r="CE104" s="8">
        <v>278.45999999999998</v>
      </c>
      <c r="CG104" s="8">
        <v>26.84</v>
      </c>
      <c r="CH104" s="8">
        <v>13.56</v>
      </c>
      <c r="CI104" s="8">
        <v>20.2</v>
      </c>
      <c r="CJ104" s="8">
        <v>5252.87</v>
      </c>
      <c r="CK104" s="8">
        <v>3022.59</v>
      </c>
      <c r="CL104" s="8">
        <v>4137.7299999999996</v>
      </c>
      <c r="CM104" s="8">
        <v>27.27</v>
      </c>
      <c r="CN104" s="8">
        <v>17.329999999999998</v>
      </c>
      <c r="CO104" s="8">
        <v>22.3</v>
      </c>
      <c r="CP104" s="8">
        <v>0</v>
      </c>
      <c r="CQ104" s="8">
        <v>0.88</v>
      </c>
    </row>
    <row r="105" spans="1:95" s="9" customFormat="1" x14ac:dyDescent="0.3">
      <c r="A105" s="22"/>
      <c r="B105" s="23" t="s">
        <v>58</v>
      </c>
      <c r="C105" s="24">
        <f>SUM(C100:C104)</f>
        <v>500</v>
      </c>
      <c r="D105" s="29">
        <f t="shared" ref="D105:AI105" si="9">SUM(D100:D104)</f>
        <v>26.84</v>
      </c>
      <c r="E105" s="29">
        <f t="shared" si="9"/>
        <v>18.919999999999998</v>
      </c>
      <c r="F105" s="29">
        <f t="shared" si="9"/>
        <v>24.85</v>
      </c>
      <c r="G105" s="29">
        <f t="shared" si="9"/>
        <v>8.49</v>
      </c>
      <c r="H105" s="29">
        <f t="shared" si="9"/>
        <v>73.63</v>
      </c>
      <c r="I105" s="33">
        <f t="shared" si="9"/>
        <v>622.17883800000004</v>
      </c>
      <c r="J105" s="29">
        <f t="shared" si="9"/>
        <v>7.3599999999999994</v>
      </c>
      <c r="K105" s="29">
        <f t="shared" si="9"/>
        <v>6.44</v>
      </c>
      <c r="L105" s="29">
        <f t="shared" si="9"/>
        <v>0</v>
      </c>
      <c r="M105" s="29">
        <f t="shared" si="9"/>
        <v>0</v>
      </c>
      <c r="N105" s="29">
        <f t="shared" si="9"/>
        <v>7.6999999999999993</v>
      </c>
      <c r="O105" s="29">
        <f t="shared" si="9"/>
        <v>61.14</v>
      </c>
      <c r="P105" s="29">
        <f t="shared" si="9"/>
        <v>4.7900000000000009</v>
      </c>
      <c r="Q105" s="29">
        <f t="shared" si="9"/>
        <v>0</v>
      </c>
      <c r="R105" s="29">
        <f t="shared" si="9"/>
        <v>0</v>
      </c>
      <c r="S105" s="29">
        <f t="shared" si="9"/>
        <v>0.56000000000000005</v>
      </c>
      <c r="T105" s="29">
        <f t="shared" si="9"/>
        <v>3.77</v>
      </c>
      <c r="U105" s="29">
        <f t="shared" si="9"/>
        <v>442.45000000000005</v>
      </c>
      <c r="V105" s="29">
        <f t="shared" si="9"/>
        <v>240.69</v>
      </c>
      <c r="W105" s="29">
        <f t="shared" si="9"/>
        <v>133.01</v>
      </c>
      <c r="X105" s="29">
        <f t="shared" si="9"/>
        <v>56.730000000000004</v>
      </c>
      <c r="Y105" s="29">
        <f t="shared" si="9"/>
        <v>284.89</v>
      </c>
      <c r="Z105" s="29">
        <f t="shared" si="9"/>
        <v>3.0700000000000003</v>
      </c>
      <c r="AA105" s="29">
        <f t="shared" si="9"/>
        <v>55.8</v>
      </c>
      <c r="AB105" s="29">
        <f t="shared" si="9"/>
        <v>1480.44</v>
      </c>
      <c r="AC105" s="29">
        <f t="shared" si="9"/>
        <v>337.70000000000005</v>
      </c>
      <c r="AD105" s="29">
        <f t="shared" si="9"/>
        <v>5.59</v>
      </c>
      <c r="AE105" s="29">
        <f t="shared" si="9"/>
        <v>0.12000000000000001</v>
      </c>
      <c r="AF105" s="29">
        <f t="shared" si="9"/>
        <v>0.16999999999999998</v>
      </c>
      <c r="AG105" s="29">
        <f t="shared" si="9"/>
        <v>7.1199999999999992</v>
      </c>
      <c r="AH105" s="29">
        <f t="shared" si="9"/>
        <v>15.58</v>
      </c>
      <c r="AI105" s="29">
        <f t="shared" si="9"/>
        <v>1.0900000000000001</v>
      </c>
      <c r="AJ105" s="52"/>
      <c r="AK105" s="9">
        <v>1363.81</v>
      </c>
      <c r="AL105" s="9">
        <v>1099.95</v>
      </c>
      <c r="AM105" s="9">
        <v>2114.96</v>
      </c>
      <c r="AN105" s="9">
        <v>1830.92</v>
      </c>
      <c r="AO105" s="9">
        <v>619.91999999999996</v>
      </c>
      <c r="AP105" s="9">
        <v>1113.3599999999999</v>
      </c>
      <c r="AQ105" s="9">
        <v>433.31</v>
      </c>
      <c r="AR105" s="9">
        <v>1229.26</v>
      </c>
      <c r="AS105" s="9">
        <v>1472.05</v>
      </c>
      <c r="AT105" s="9">
        <v>1634.66</v>
      </c>
      <c r="AU105" s="9">
        <v>2121</v>
      </c>
      <c r="AV105" s="9">
        <v>676.07</v>
      </c>
      <c r="AW105" s="9">
        <v>1619.88</v>
      </c>
      <c r="AX105" s="9">
        <v>4674.62</v>
      </c>
      <c r="AY105" s="9">
        <v>135.13999999999999</v>
      </c>
      <c r="AZ105" s="9">
        <v>1632.23</v>
      </c>
      <c r="BA105" s="9">
        <v>1254.05</v>
      </c>
      <c r="BB105" s="9">
        <v>977.36</v>
      </c>
      <c r="BC105" s="9">
        <v>385.07</v>
      </c>
      <c r="BD105" s="9">
        <v>0</v>
      </c>
      <c r="BE105" s="9">
        <v>0.01</v>
      </c>
      <c r="BF105" s="9">
        <v>0.04</v>
      </c>
      <c r="BG105" s="9">
        <v>0.11</v>
      </c>
      <c r="BH105" s="9">
        <v>0.13</v>
      </c>
      <c r="BI105" s="9">
        <v>0.34</v>
      </c>
      <c r="BJ105" s="9">
        <v>0.04</v>
      </c>
      <c r="BK105" s="9">
        <v>1.3</v>
      </c>
      <c r="BL105" s="9">
        <v>0.01</v>
      </c>
      <c r="BM105" s="9">
        <v>0.48</v>
      </c>
      <c r="BN105" s="9">
        <v>0.04</v>
      </c>
      <c r="BO105" s="9">
        <v>0.05</v>
      </c>
      <c r="BP105" s="9">
        <v>0</v>
      </c>
      <c r="BQ105" s="9">
        <v>0.05</v>
      </c>
      <c r="BR105" s="9">
        <v>7.0000000000000007E-2</v>
      </c>
      <c r="BS105" s="9">
        <v>2.46</v>
      </c>
      <c r="BT105" s="9">
        <v>0</v>
      </c>
      <c r="BU105" s="9">
        <v>0</v>
      </c>
      <c r="BV105" s="9">
        <v>4.78</v>
      </c>
      <c r="BW105" s="9">
        <v>0.03</v>
      </c>
      <c r="BX105" s="9">
        <v>0</v>
      </c>
      <c r="BY105" s="9">
        <v>0</v>
      </c>
      <c r="BZ105" s="9">
        <v>0</v>
      </c>
      <c r="CA105" s="9">
        <v>0</v>
      </c>
      <c r="CB105" s="9">
        <v>428.08</v>
      </c>
      <c r="CC105" s="7"/>
      <c r="CD105" s="7" t="e">
        <f>$I$105/#REF!*100</f>
        <v>#REF!</v>
      </c>
      <c r="CE105" s="9">
        <v>302.54000000000002</v>
      </c>
      <c r="CG105" s="9">
        <v>34.43</v>
      </c>
      <c r="CH105" s="9">
        <v>21.16</v>
      </c>
      <c r="CI105" s="9">
        <v>27.79</v>
      </c>
      <c r="CJ105" s="9">
        <v>8525.3700000000008</v>
      </c>
      <c r="CK105" s="9">
        <v>4818.99</v>
      </c>
      <c r="CL105" s="9">
        <v>6672.18</v>
      </c>
      <c r="CM105" s="9">
        <v>87.27</v>
      </c>
      <c r="CN105" s="9">
        <v>57.01</v>
      </c>
      <c r="CO105" s="9">
        <v>72.14</v>
      </c>
      <c r="CP105" s="9">
        <v>5</v>
      </c>
      <c r="CQ105" s="9">
        <v>0.88</v>
      </c>
    </row>
    <row r="106" spans="1:95" x14ac:dyDescent="0.3">
      <c r="AJ106" s="38"/>
    </row>
    <row r="107" spans="1:95" x14ac:dyDescent="0.3">
      <c r="B107" s="40" t="s">
        <v>56</v>
      </c>
      <c r="AJ107" s="38"/>
    </row>
    <row r="108" spans="1:95" x14ac:dyDescent="0.3">
      <c r="B108" s="12" t="s">
        <v>59</v>
      </c>
      <c r="AJ108" s="38"/>
    </row>
    <row r="109" spans="1:95" s="20" customFormat="1" x14ac:dyDescent="0.3">
      <c r="A109" s="17" t="str">
        <f>"-"</f>
        <v>-</v>
      </c>
      <c r="B109" s="18" t="s">
        <v>18</v>
      </c>
      <c r="C109" s="19">
        <v>30</v>
      </c>
      <c r="D109" s="27">
        <v>1.83</v>
      </c>
      <c r="E109" s="27">
        <v>0</v>
      </c>
      <c r="F109" s="27">
        <v>0.18</v>
      </c>
      <c r="G109" s="27">
        <v>0.2</v>
      </c>
      <c r="H109" s="27">
        <v>11.07</v>
      </c>
      <c r="I109" s="31">
        <v>54.046799999999998</v>
      </c>
      <c r="J109" s="27">
        <v>0</v>
      </c>
      <c r="K109" s="27">
        <v>0</v>
      </c>
      <c r="L109" s="27">
        <v>0</v>
      </c>
      <c r="M109" s="27">
        <v>0</v>
      </c>
      <c r="N109" s="27">
        <v>0.33</v>
      </c>
      <c r="O109" s="27">
        <v>10.68</v>
      </c>
      <c r="P109" s="27">
        <v>0.06</v>
      </c>
      <c r="Q109" s="27">
        <v>0</v>
      </c>
      <c r="R109" s="27">
        <v>0</v>
      </c>
      <c r="S109" s="27">
        <v>0</v>
      </c>
      <c r="T109" s="27">
        <v>0.54</v>
      </c>
      <c r="U109" s="27">
        <v>0</v>
      </c>
      <c r="V109" s="27">
        <v>0</v>
      </c>
      <c r="W109" s="27">
        <v>0</v>
      </c>
      <c r="X109" s="27">
        <v>0</v>
      </c>
      <c r="Y109" s="27">
        <v>0</v>
      </c>
      <c r="Z109" s="27">
        <v>0</v>
      </c>
      <c r="AA109" s="27">
        <v>0</v>
      </c>
      <c r="AB109" s="27">
        <v>0</v>
      </c>
      <c r="AC109" s="27">
        <v>0</v>
      </c>
      <c r="AD109" s="27">
        <v>0</v>
      </c>
      <c r="AE109" s="27">
        <v>0</v>
      </c>
      <c r="AF109" s="27">
        <v>0</v>
      </c>
      <c r="AG109" s="27">
        <v>0</v>
      </c>
      <c r="AH109" s="27">
        <v>0</v>
      </c>
      <c r="AI109" s="46">
        <v>0</v>
      </c>
      <c r="AJ109" s="51"/>
      <c r="AK109" s="49">
        <v>95.79</v>
      </c>
      <c r="AL109" s="42">
        <v>99.7</v>
      </c>
      <c r="AM109" s="42">
        <v>152.69</v>
      </c>
      <c r="AN109" s="42">
        <v>50.63</v>
      </c>
      <c r="AO109" s="42">
        <v>30.02</v>
      </c>
      <c r="AP109" s="42">
        <v>60.03</v>
      </c>
      <c r="AQ109" s="42">
        <v>22.71</v>
      </c>
      <c r="AR109" s="42">
        <v>108.58</v>
      </c>
      <c r="AS109" s="42">
        <v>67.34</v>
      </c>
      <c r="AT109" s="42">
        <v>93.96</v>
      </c>
      <c r="AU109" s="42">
        <v>77.52</v>
      </c>
      <c r="AV109" s="42">
        <v>40.72</v>
      </c>
      <c r="AW109" s="42">
        <v>72.040000000000006</v>
      </c>
      <c r="AX109" s="42">
        <v>602.39</v>
      </c>
      <c r="AY109" s="42">
        <v>0</v>
      </c>
      <c r="AZ109" s="42">
        <v>196.27</v>
      </c>
      <c r="BA109" s="42">
        <v>85.35</v>
      </c>
      <c r="BB109" s="42">
        <v>56.64</v>
      </c>
      <c r="BC109" s="42">
        <v>44.89</v>
      </c>
      <c r="BD109" s="42">
        <v>0</v>
      </c>
      <c r="BE109" s="42">
        <v>0</v>
      </c>
      <c r="BF109" s="42">
        <v>0</v>
      </c>
      <c r="BG109" s="42">
        <v>0</v>
      </c>
      <c r="BH109" s="42">
        <v>0</v>
      </c>
      <c r="BI109" s="42">
        <v>0</v>
      </c>
      <c r="BJ109" s="42">
        <v>0</v>
      </c>
      <c r="BK109" s="42">
        <v>0.02</v>
      </c>
      <c r="BL109" s="42">
        <v>0</v>
      </c>
      <c r="BM109" s="42">
        <v>0</v>
      </c>
      <c r="BN109" s="42">
        <v>0</v>
      </c>
      <c r="BO109" s="42">
        <v>0</v>
      </c>
      <c r="BP109" s="42">
        <v>0</v>
      </c>
      <c r="BQ109" s="42">
        <v>0</v>
      </c>
      <c r="BR109" s="42">
        <v>0</v>
      </c>
      <c r="BS109" s="42">
        <v>0.02</v>
      </c>
      <c r="BT109" s="42">
        <v>0</v>
      </c>
      <c r="BU109" s="42">
        <v>0</v>
      </c>
      <c r="BV109" s="42">
        <v>0.08</v>
      </c>
      <c r="BW109" s="42">
        <v>0</v>
      </c>
      <c r="BX109" s="42">
        <v>0</v>
      </c>
      <c r="BY109" s="42">
        <v>0</v>
      </c>
      <c r="BZ109" s="42">
        <v>0</v>
      </c>
      <c r="CA109" s="42">
        <v>0</v>
      </c>
      <c r="CB109" s="42">
        <v>11.73</v>
      </c>
      <c r="CC109" s="42"/>
      <c r="CD109" s="42"/>
      <c r="CE109" s="42">
        <v>0</v>
      </c>
      <c r="CF109" s="42"/>
      <c r="CG109" s="42">
        <v>0</v>
      </c>
      <c r="CH109" s="42">
        <v>0</v>
      </c>
      <c r="CI109" s="42">
        <v>0</v>
      </c>
      <c r="CJ109" s="42">
        <v>570</v>
      </c>
      <c r="CK109" s="42">
        <v>219.6</v>
      </c>
      <c r="CL109" s="42">
        <v>394.8</v>
      </c>
      <c r="CM109" s="42">
        <v>4.5599999999999996</v>
      </c>
      <c r="CN109" s="42">
        <v>4.5599999999999996</v>
      </c>
      <c r="CO109" s="42">
        <v>4.5599999999999996</v>
      </c>
      <c r="CP109" s="42">
        <v>0</v>
      </c>
      <c r="CQ109" s="42">
        <v>0</v>
      </c>
    </row>
    <row r="110" spans="1:95" s="20" customFormat="1" x14ac:dyDescent="0.3">
      <c r="A110" s="17" t="str">
        <f>"-"</f>
        <v>-</v>
      </c>
      <c r="B110" s="18" t="s">
        <v>19</v>
      </c>
      <c r="C110" s="19">
        <v>30</v>
      </c>
      <c r="D110" s="27">
        <v>1.8</v>
      </c>
      <c r="E110" s="27">
        <v>0</v>
      </c>
      <c r="F110" s="27">
        <v>0.36</v>
      </c>
      <c r="G110" s="27">
        <v>0.36</v>
      </c>
      <c r="H110" s="27">
        <v>12.51</v>
      </c>
      <c r="I110" s="31">
        <v>57.293999999999997</v>
      </c>
      <c r="J110" s="27">
        <v>0.06</v>
      </c>
      <c r="K110" s="27">
        <v>0</v>
      </c>
      <c r="L110" s="27">
        <v>0</v>
      </c>
      <c r="M110" s="27">
        <v>0</v>
      </c>
      <c r="N110" s="27">
        <v>0.36</v>
      </c>
      <c r="O110" s="27">
        <v>9.66</v>
      </c>
      <c r="P110" s="27">
        <v>2.4900000000000002</v>
      </c>
      <c r="Q110" s="27">
        <v>0</v>
      </c>
      <c r="R110" s="27">
        <v>0</v>
      </c>
      <c r="S110" s="27">
        <v>0.3</v>
      </c>
      <c r="T110" s="27">
        <v>0.75</v>
      </c>
      <c r="U110" s="27">
        <v>183</v>
      </c>
      <c r="V110" s="27">
        <v>73.5</v>
      </c>
      <c r="W110" s="27">
        <v>10.5</v>
      </c>
      <c r="X110" s="27">
        <v>14.1</v>
      </c>
      <c r="Y110" s="27">
        <v>47.4</v>
      </c>
      <c r="Z110" s="27">
        <v>1.17</v>
      </c>
      <c r="AA110" s="27">
        <v>0</v>
      </c>
      <c r="AB110" s="27">
        <v>1.5</v>
      </c>
      <c r="AC110" s="27">
        <v>0.3</v>
      </c>
      <c r="AD110" s="27">
        <v>0.42</v>
      </c>
      <c r="AE110" s="27">
        <v>0.05</v>
      </c>
      <c r="AF110" s="27">
        <v>0.02</v>
      </c>
      <c r="AG110" s="27">
        <v>0.21</v>
      </c>
      <c r="AH110" s="27">
        <v>0.6</v>
      </c>
      <c r="AI110" s="46">
        <v>0</v>
      </c>
      <c r="AJ110" s="51"/>
      <c r="AK110" s="49">
        <v>96.6</v>
      </c>
      <c r="AL110" s="42">
        <v>74.400000000000006</v>
      </c>
      <c r="AM110" s="42">
        <v>128.1</v>
      </c>
      <c r="AN110" s="42">
        <v>66.900000000000006</v>
      </c>
      <c r="AO110" s="42">
        <v>27.9</v>
      </c>
      <c r="AP110" s="42">
        <v>59.4</v>
      </c>
      <c r="AQ110" s="42">
        <v>24</v>
      </c>
      <c r="AR110" s="42">
        <v>111.3</v>
      </c>
      <c r="AS110" s="42">
        <v>89.1</v>
      </c>
      <c r="AT110" s="42">
        <v>87.3</v>
      </c>
      <c r="AU110" s="42">
        <v>139.19999999999999</v>
      </c>
      <c r="AV110" s="42">
        <v>37.200000000000003</v>
      </c>
      <c r="AW110" s="42">
        <v>93</v>
      </c>
      <c r="AX110" s="42">
        <v>467.7</v>
      </c>
      <c r="AY110" s="42">
        <v>0</v>
      </c>
      <c r="AZ110" s="42">
        <v>157.80000000000001</v>
      </c>
      <c r="BA110" s="42">
        <v>87.3</v>
      </c>
      <c r="BB110" s="42">
        <v>54</v>
      </c>
      <c r="BC110" s="42">
        <v>39</v>
      </c>
      <c r="BD110" s="42">
        <v>0</v>
      </c>
      <c r="BE110" s="42">
        <v>0</v>
      </c>
      <c r="BF110" s="42">
        <v>0</v>
      </c>
      <c r="BG110" s="42">
        <v>0</v>
      </c>
      <c r="BH110" s="42">
        <v>0</v>
      </c>
      <c r="BI110" s="42">
        <v>0</v>
      </c>
      <c r="BJ110" s="42">
        <v>0</v>
      </c>
      <c r="BK110" s="42">
        <v>0.04</v>
      </c>
      <c r="BL110" s="42">
        <v>0</v>
      </c>
      <c r="BM110" s="42">
        <v>0</v>
      </c>
      <c r="BN110" s="42">
        <v>0.01</v>
      </c>
      <c r="BO110" s="42">
        <v>0</v>
      </c>
      <c r="BP110" s="42">
        <v>0</v>
      </c>
      <c r="BQ110" s="42">
        <v>0</v>
      </c>
      <c r="BR110" s="42">
        <v>0</v>
      </c>
      <c r="BS110" s="42">
        <v>0.03</v>
      </c>
      <c r="BT110" s="42">
        <v>0</v>
      </c>
      <c r="BU110" s="42">
        <v>0</v>
      </c>
      <c r="BV110" s="42">
        <v>0.14000000000000001</v>
      </c>
      <c r="BW110" s="42">
        <v>0.02</v>
      </c>
      <c r="BX110" s="42">
        <v>0</v>
      </c>
      <c r="BY110" s="42">
        <v>0</v>
      </c>
      <c r="BZ110" s="42">
        <v>0</v>
      </c>
      <c r="CA110" s="42">
        <v>0</v>
      </c>
      <c r="CB110" s="42">
        <v>14.1</v>
      </c>
      <c r="CC110" s="42"/>
      <c r="CD110" s="42"/>
      <c r="CE110" s="42">
        <v>0.25</v>
      </c>
      <c r="CF110" s="42"/>
      <c r="CG110" s="42">
        <v>3</v>
      </c>
      <c r="CH110" s="42">
        <v>3</v>
      </c>
      <c r="CI110" s="42">
        <v>3</v>
      </c>
      <c r="CJ110" s="42">
        <v>570</v>
      </c>
      <c r="CK110" s="42">
        <v>219.6</v>
      </c>
      <c r="CL110" s="42">
        <v>394.8</v>
      </c>
      <c r="CM110" s="42">
        <v>5.7</v>
      </c>
      <c r="CN110" s="42">
        <v>4.74</v>
      </c>
      <c r="CO110" s="42">
        <v>5.22</v>
      </c>
      <c r="CP110" s="42">
        <v>0</v>
      </c>
      <c r="CQ110" s="42">
        <v>0</v>
      </c>
    </row>
    <row r="111" spans="1:95" s="20" customFormat="1" x14ac:dyDescent="0.3">
      <c r="A111" s="17" t="str">
        <f>"6/10"</f>
        <v>6/10</v>
      </c>
      <c r="B111" s="18" t="s">
        <v>35</v>
      </c>
      <c r="C111" s="19">
        <v>200</v>
      </c>
      <c r="D111" s="27">
        <v>1.02</v>
      </c>
      <c r="E111" s="27">
        <v>0</v>
      </c>
      <c r="F111" s="27">
        <v>0.06</v>
      </c>
      <c r="G111" s="27">
        <v>0.06</v>
      </c>
      <c r="H111" s="27">
        <v>23.18</v>
      </c>
      <c r="I111" s="31">
        <v>87.598919999999993</v>
      </c>
      <c r="J111" s="27">
        <v>0.02</v>
      </c>
      <c r="K111" s="27">
        <v>0</v>
      </c>
      <c r="L111" s="27">
        <v>0</v>
      </c>
      <c r="M111" s="27">
        <v>0</v>
      </c>
      <c r="N111" s="27">
        <v>19.190000000000001</v>
      </c>
      <c r="O111" s="27">
        <v>0.56999999999999995</v>
      </c>
      <c r="P111" s="27">
        <v>3.42</v>
      </c>
      <c r="Q111" s="27">
        <v>0</v>
      </c>
      <c r="R111" s="27">
        <v>0</v>
      </c>
      <c r="S111" s="27">
        <v>0.3</v>
      </c>
      <c r="T111" s="27">
        <v>0.81</v>
      </c>
      <c r="U111" s="27">
        <v>3.47</v>
      </c>
      <c r="V111" s="27">
        <v>340.26</v>
      </c>
      <c r="W111" s="27">
        <v>31.33</v>
      </c>
      <c r="X111" s="27">
        <v>19.95</v>
      </c>
      <c r="Y111" s="27">
        <v>27.16</v>
      </c>
      <c r="Z111" s="27">
        <v>0.65</v>
      </c>
      <c r="AA111" s="27">
        <v>0</v>
      </c>
      <c r="AB111" s="27">
        <v>630</v>
      </c>
      <c r="AC111" s="27">
        <v>116.6</v>
      </c>
      <c r="AD111" s="27">
        <v>1.1000000000000001</v>
      </c>
      <c r="AE111" s="27">
        <v>0.03</v>
      </c>
      <c r="AF111" s="27">
        <v>0.05</v>
      </c>
      <c r="AG111" s="27">
        <v>0.51</v>
      </c>
      <c r="AH111" s="27">
        <v>0.78</v>
      </c>
      <c r="AI111" s="46">
        <v>0.48</v>
      </c>
      <c r="AJ111" s="38"/>
      <c r="AK111" s="50">
        <v>0.01</v>
      </c>
      <c r="AL111" s="20">
        <v>0.01</v>
      </c>
      <c r="AM111" s="20">
        <v>0.01</v>
      </c>
      <c r="AN111" s="20">
        <v>0.02</v>
      </c>
      <c r="AO111" s="20">
        <v>0</v>
      </c>
      <c r="AP111" s="20">
        <v>0.01</v>
      </c>
      <c r="AQ111" s="20">
        <v>0</v>
      </c>
      <c r="AR111" s="20">
        <v>0.01</v>
      </c>
      <c r="AS111" s="20">
        <v>0.01</v>
      </c>
      <c r="AT111" s="20">
        <v>0.01</v>
      </c>
      <c r="AU111" s="20">
        <v>0.06</v>
      </c>
      <c r="AV111" s="20">
        <v>0</v>
      </c>
      <c r="AW111" s="20">
        <v>0.01</v>
      </c>
      <c r="AX111" s="20">
        <v>0.03</v>
      </c>
      <c r="AY111" s="20">
        <v>0</v>
      </c>
      <c r="AZ111" s="20">
        <v>0.02</v>
      </c>
      <c r="BA111" s="20">
        <v>0.01</v>
      </c>
      <c r="BB111" s="20">
        <v>0.01</v>
      </c>
      <c r="BC111" s="20">
        <v>0</v>
      </c>
      <c r="BD111" s="20">
        <v>0</v>
      </c>
      <c r="BE111" s="20">
        <v>0</v>
      </c>
      <c r="BF111" s="20">
        <v>0</v>
      </c>
      <c r="BG111" s="20">
        <v>0</v>
      </c>
      <c r="BH111" s="20">
        <v>0</v>
      </c>
      <c r="BI111" s="20">
        <v>0</v>
      </c>
      <c r="BJ111" s="20">
        <v>0</v>
      </c>
      <c r="BK111" s="20">
        <v>0</v>
      </c>
      <c r="BL111" s="20">
        <v>0</v>
      </c>
      <c r="BM111" s="20">
        <v>0</v>
      </c>
      <c r="BN111" s="20">
        <v>0</v>
      </c>
      <c r="BO111" s="20">
        <v>0</v>
      </c>
      <c r="BP111" s="20">
        <v>0</v>
      </c>
      <c r="BQ111" s="20">
        <v>0</v>
      </c>
      <c r="BR111" s="20">
        <v>0</v>
      </c>
      <c r="BS111" s="20">
        <v>0.01</v>
      </c>
      <c r="BT111" s="20">
        <v>0</v>
      </c>
      <c r="BU111" s="20">
        <v>0</v>
      </c>
      <c r="BV111" s="20">
        <v>0.01</v>
      </c>
      <c r="BW111" s="20">
        <v>0</v>
      </c>
      <c r="BX111" s="20">
        <v>0</v>
      </c>
      <c r="BY111" s="20">
        <v>0</v>
      </c>
      <c r="BZ111" s="20">
        <v>0</v>
      </c>
      <c r="CA111" s="20">
        <v>0</v>
      </c>
      <c r="CB111" s="20">
        <v>214.01</v>
      </c>
      <c r="CC111" s="21"/>
      <c r="CD111" s="21"/>
      <c r="CE111" s="20">
        <v>105</v>
      </c>
      <c r="CG111" s="20">
        <v>4.3899999999999997</v>
      </c>
      <c r="CH111" s="20">
        <v>4.3899999999999997</v>
      </c>
      <c r="CI111" s="20">
        <v>4.3899999999999997</v>
      </c>
      <c r="CJ111" s="20">
        <v>505</v>
      </c>
      <c r="CK111" s="20">
        <v>192.2</v>
      </c>
      <c r="CL111" s="20">
        <v>348.6</v>
      </c>
      <c r="CM111" s="20">
        <v>46.6</v>
      </c>
      <c r="CN111" s="20">
        <v>27.7</v>
      </c>
      <c r="CO111" s="20">
        <v>37.15</v>
      </c>
      <c r="CP111" s="20">
        <v>10</v>
      </c>
      <c r="CQ111" s="20">
        <v>0</v>
      </c>
    </row>
    <row r="112" spans="1:95" s="20" customFormat="1" ht="31.2" x14ac:dyDescent="0.3">
      <c r="A112" s="17" t="str">
        <f>"32/1"</f>
        <v>32/1</v>
      </c>
      <c r="B112" s="18" t="s">
        <v>32</v>
      </c>
      <c r="C112" s="19">
        <v>100</v>
      </c>
      <c r="D112" s="27">
        <v>1.38</v>
      </c>
      <c r="E112" s="27">
        <v>0</v>
      </c>
      <c r="F112" s="27">
        <v>5.97</v>
      </c>
      <c r="G112" s="27">
        <v>5.97</v>
      </c>
      <c r="H112" s="27">
        <v>9.01</v>
      </c>
      <c r="I112" s="31">
        <v>89.864145840000006</v>
      </c>
      <c r="J112" s="27">
        <v>0.75</v>
      </c>
      <c r="K112" s="27">
        <v>3.9</v>
      </c>
      <c r="L112" s="27">
        <v>0</v>
      </c>
      <c r="M112" s="27">
        <v>0</v>
      </c>
      <c r="N112" s="27">
        <v>6.75</v>
      </c>
      <c r="O112" s="27">
        <v>0.09</v>
      </c>
      <c r="P112" s="27">
        <v>2.1800000000000002</v>
      </c>
      <c r="Q112" s="27">
        <v>0</v>
      </c>
      <c r="R112" s="27">
        <v>0</v>
      </c>
      <c r="S112" s="27">
        <v>0.1</v>
      </c>
      <c r="T112" s="27">
        <v>1.46</v>
      </c>
      <c r="U112" s="27">
        <v>223.12</v>
      </c>
      <c r="V112" s="27">
        <v>223.35</v>
      </c>
      <c r="W112" s="27">
        <v>34.08</v>
      </c>
      <c r="X112" s="27">
        <v>19.3</v>
      </c>
      <c r="Y112" s="27">
        <v>37.99</v>
      </c>
      <c r="Z112" s="27">
        <v>1.24</v>
      </c>
      <c r="AA112" s="27">
        <v>0</v>
      </c>
      <c r="AB112" s="27">
        <v>8.24</v>
      </c>
      <c r="AC112" s="27">
        <v>1.98</v>
      </c>
      <c r="AD112" s="27">
        <v>2.74</v>
      </c>
      <c r="AE112" s="27">
        <v>0.01</v>
      </c>
      <c r="AF112" s="27">
        <v>0.03</v>
      </c>
      <c r="AG112" s="27">
        <v>0.15</v>
      </c>
      <c r="AH112" s="27">
        <v>0.4</v>
      </c>
      <c r="AI112" s="46">
        <v>1.94</v>
      </c>
      <c r="AJ112" s="38"/>
      <c r="AK112" s="50">
        <v>48.8</v>
      </c>
      <c r="AL112" s="20">
        <v>55.25</v>
      </c>
      <c r="AM112" s="20">
        <v>61.69</v>
      </c>
      <c r="AN112" s="20">
        <v>84.71</v>
      </c>
      <c r="AO112" s="20">
        <v>18.420000000000002</v>
      </c>
      <c r="AP112" s="20">
        <v>48.8</v>
      </c>
      <c r="AQ112" s="20">
        <v>11.97</v>
      </c>
      <c r="AR112" s="20">
        <v>41.43</v>
      </c>
      <c r="AS112" s="20">
        <v>36.83</v>
      </c>
      <c r="AT112" s="20">
        <v>67.22</v>
      </c>
      <c r="AU112" s="20">
        <v>302.01</v>
      </c>
      <c r="AV112" s="20">
        <v>12.89</v>
      </c>
      <c r="AW112" s="20">
        <v>34.99</v>
      </c>
      <c r="AX112" s="20">
        <v>252.29</v>
      </c>
      <c r="AY112" s="20">
        <v>0</v>
      </c>
      <c r="AZ112" s="20">
        <v>43.28</v>
      </c>
      <c r="BA112" s="20">
        <v>58.01</v>
      </c>
      <c r="BB112" s="20">
        <v>46.04</v>
      </c>
      <c r="BC112" s="20">
        <v>13.81</v>
      </c>
      <c r="BD112" s="20">
        <v>0</v>
      </c>
      <c r="BE112" s="20">
        <v>0</v>
      </c>
      <c r="BF112" s="20">
        <v>0</v>
      </c>
      <c r="BG112" s="20">
        <v>0</v>
      </c>
      <c r="BH112" s="20">
        <v>0</v>
      </c>
      <c r="BI112" s="20">
        <v>0</v>
      </c>
      <c r="BJ112" s="20">
        <v>0</v>
      </c>
      <c r="BK112" s="20">
        <v>0.36</v>
      </c>
      <c r="BL112" s="20">
        <v>0</v>
      </c>
      <c r="BM112" s="20">
        <v>0.24</v>
      </c>
      <c r="BN112" s="20">
        <v>0.02</v>
      </c>
      <c r="BO112" s="20">
        <v>0.04</v>
      </c>
      <c r="BP112" s="20">
        <v>0</v>
      </c>
      <c r="BQ112" s="20">
        <v>0</v>
      </c>
      <c r="BR112" s="20">
        <v>0</v>
      </c>
      <c r="BS112" s="20">
        <v>1.39</v>
      </c>
      <c r="BT112" s="20">
        <v>0</v>
      </c>
      <c r="BU112" s="20">
        <v>0</v>
      </c>
      <c r="BV112" s="20">
        <v>3.47</v>
      </c>
      <c r="BW112" s="20">
        <v>0</v>
      </c>
      <c r="BX112" s="20">
        <v>0</v>
      </c>
      <c r="BY112" s="20">
        <v>0</v>
      </c>
      <c r="BZ112" s="20">
        <v>0</v>
      </c>
      <c r="CA112" s="20">
        <v>0</v>
      </c>
      <c r="CB112" s="20">
        <v>85.06</v>
      </c>
      <c r="CC112" s="21"/>
      <c r="CD112" s="21"/>
      <c r="CE112" s="20">
        <v>1.37</v>
      </c>
      <c r="CG112" s="20">
        <v>27.16</v>
      </c>
      <c r="CH112" s="20">
        <v>16.98</v>
      </c>
      <c r="CI112" s="20">
        <v>22.07</v>
      </c>
      <c r="CJ112" s="20">
        <v>854.32</v>
      </c>
      <c r="CK112" s="20">
        <v>204.39</v>
      </c>
      <c r="CL112" s="20">
        <v>529.35</v>
      </c>
      <c r="CM112" s="20">
        <v>4.09</v>
      </c>
      <c r="CN112" s="20">
        <v>2.6</v>
      </c>
      <c r="CO112" s="20">
        <v>3.35</v>
      </c>
      <c r="CP112" s="20">
        <v>0</v>
      </c>
      <c r="CQ112" s="20">
        <v>0.5</v>
      </c>
    </row>
    <row r="113" spans="1:95" s="20" customFormat="1" ht="31.2" x14ac:dyDescent="0.3">
      <c r="A113" s="17" t="str">
        <f>"3/3"</f>
        <v>3/3</v>
      </c>
      <c r="B113" s="18" t="s">
        <v>25</v>
      </c>
      <c r="C113" s="19">
        <v>180</v>
      </c>
      <c r="D113" s="27">
        <v>3.73</v>
      </c>
      <c r="E113" s="27">
        <v>0.65</v>
      </c>
      <c r="F113" s="27">
        <v>4.25</v>
      </c>
      <c r="G113" s="27">
        <v>0.62</v>
      </c>
      <c r="H113" s="27">
        <v>26.51</v>
      </c>
      <c r="I113" s="31">
        <v>157.82463000000001</v>
      </c>
      <c r="J113" s="27">
        <v>2.66</v>
      </c>
      <c r="K113" s="27">
        <v>0.1</v>
      </c>
      <c r="L113" s="27">
        <v>0</v>
      </c>
      <c r="M113" s="27">
        <v>0</v>
      </c>
      <c r="N113" s="27">
        <v>2.6</v>
      </c>
      <c r="O113" s="27">
        <v>21.87</v>
      </c>
      <c r="P113" s="27">
        <v>2.04</v>
      </c>
      <c r="Q113" s="27">
        <v>0</v>
      </c>
      <c r="R113" s="27">
        <v>0</v>
      </c>
      <c r="S113" s="27">
        <v>0.35</v>
      </c>
      <c r="T113" s="27">
        <v>2.27</v>
      </c>
      <c r="U113" s="27">
        <v>93.41</v>
      </c>
      <c r="V113" s="27">
        <v>763.51</v>
      </c>
      <c r="W113" s="27">
        <v>40.75</v>
      </c>
      <c r="X113" s="27">
        <v>36.42</v>
      </c>
      <c r="Y113" s="27">
        <v>104.19</v>
      </c>
      <c r="Z113" s="27">
        <v>1.35</v>
      </c>
      <c r="AA113" s="27">
        <v>22.5</v>
      </c>
      <c r="AB113" s="27">
        <v>40.93</v>
      </c>
      <c r="AC113" s="27">
        <v>30.06</v>
      </c>
      <c r="AD113" s="27">
        <v>0.21</v>
      </c>
      <c r="AE113" s="27">
        <v>0.14000000000000001</v>
      </c>
      <c r="AF113" s="27">
        <v>0.12</v>
      </c>
      <c r="AG113" s="27">
        <v>1.6</v>
      </c>
      <c r="AH113" s="27">
        <v>3.11</v>
      </c>
      <c r="AI113" s="46">
        <v>6.54</v>
      </c>
      <c r="AJ113" s="38"/>
      <c r="AK113" s="50">
        <v>40.270000000000003</v>
      </c>
      <c r="AL113" s="20">
        <v>63.31</v>
      </c>
      <c r="AM113" s="20">
        <v>80.2</v>
      </c>
      <c r="AN113" s="20">
        <v>94.26</v>
      </c>
      <c r="AO113" s="20">
        <v>16.12</v>
      </c>
      <c r="AP113" s="20">
        <v>63.57</v>
      </c>
      <c r="AQ113" s="20">
        <v>32.619999999999997</v>
      </c>
      <c r="AR113" s="20">
        <v>64.89</v>
      </c>
      <c r="AS113" s="20">
        <v>90.8</v>
      </c>
      <c r="AT113" s="20">
        <v>247.35</v>
      </c>
      <c r="AU113" s="20">
        <v>110.17</v>
      </c>
      <c r="AV113" s="20">
        <v>23.04</v>
      </c>
      <c r="AW113" s="20">
        <v>64.13</v>
      </c>
      <c r="AX113" s="20">
        <v>344.65</v>
      </c>
      <c r="AY113" s="20">
        <v>0</v>
      </c>
      <c r="AZ113" s="20">
        <v>48.22</v>
      </c>
      <c r="BA113" s="20">
        <v>43.86</v>
      </c>
      <c r="BB113" s="20">
        <v>47.97</v>
      </c>
      <c r="BC113" s="20">
        <v>20.43</v>
      </c>
      <c r="BD113" s="20">
        <v>0.11</v>
      </c>
      <c r="BE113" s="20">
        <v>0.05</v>
      </c>
      <c r="BF113" s="20">
        <v>0.03</v>
      </c>
      <c r="BG113" s="20">
        <v>0.06</v>
      </c>
      <c r="BH113" s="20">
        <v>7.0000000000000007E-2</v>
      </c>
      <c r="BI113" s="20">
        <v>0.34</v>
      </c>
      <c r="BJ113" s="20">
        <v>0</v>
      </c>
      <c r="BK113" s="20">
        <v>1.05</v>
      </c>
      <c r="BL113" s="20">
        <v>0</v>
      </c>
      <c r="BM113" s="20">
        <v>0.31</v>
      </c>
      <c r="BN113" s="20">
        <v>0</v>
      </c>
      <c r="BO113" s="20">
        <v>0</v>
      </c>
      <c r="BP113" s="20">
        <v>0</v>
      </c>
      <c r="BQ113" s="20">
        <v>7.0000000000000007E-2</v>
      </c>
      <c r="BR113" s="20">
        <v>0.11</v>
      </c>
      <c r="BS113" s="20">
        <v>1.02</v>
      </c>
      <c r="BT113" s="20">
        <v>0</v>
      </c>
      <c r="BU113" s="20">
        <v>0</v>
      </c>
      <c r="BV113" s="20">
        <v>0.17</v>
      </c>
      <c r="BW113" s="20">
        <v>0</v>
      </c>
      <c r="BX113" s="20">
        <v>0</v>
      </c>
      <c r="BY113" s="20">
        <v>0</v>
      </c>
      <c r="BZ113" s="20">
        <v>0</v>
      </c>
      <c r="CA113" s="20">
        <v>0</v>
      </c>
      <c r="CB113" s="20">
        <v>148.47999999999999</v>
      </c>
      <c r="CC113" s="21"/>
      <c r="CD113" s="21"/>
      <c r="CE113" s="20">
        <v>29.32</v>
      </c>
      <c r="CG113" s="20">
        <v>21.11</v>
      </c>
      <c r="CH113" s="20">
        <v>14</v>
      </c>
      <c r="CI113" s="20">
        <v>17.55</v>
      </c>
      <c r="CJ113" s="20">
        <v>722.47</v>
      </c>
      <c r="CK113" s="20">
        <v>635.04</v>
      </c>
      <c r="CL113" s="20">
        <v>678.76</v>
      </c>
      <c r="CM113" s="20">
        <v>29.29</v>
      </c>
      <c r="CN113" s="20">
        <v>4.3099999999999996</v>
      </c>
      <c r="CO113" s="20">
        <v>16.8</v>
      </c>
      <c r="CP113" s="20">
        <v>0</v>
      </c>
      <c r="CQ113" s="20">
        <v>0.54</v>
      </c>
    </row>
    <row r="114" spans="1:95" s="8" customFormat="1" ht="31.2" x14ac:dyDescent="0.3">
      <c r="A114" s="13" t="str">
        <f>"7"</f>
        <v>7</v>
      </c>
      <c r="B114" s="14" t="s">
        <v>37</v>
      </c>
      <c r="C114" s="15">
        <v>100</v>
      </c>
      <c r="D114" s="28">
        <v>15.12</v>
      </c>
      <c r="E114" s="28">
        <v>12.79</v>
      </c>
      <c r="F114" s="28">
        <v>14.24</v>
      </c>
      <c r="G114" s="28">
        <v>4.03</v>
      </c>
      <c r="H114" s="28">
        <v>13.11</v>
      </c>
      <c r="I114" s="32">
        <v>240.67268999999999</v>
      </c>
      <c r="J114" s="28">
        <v>3.92</v>
      </c>
      <c r="K114" s="28">
        <v>3.25</v>
      </c>
      <c r="L114" s="28">
        <v>0</v>
      </c>
      <c r="M114" s="28">
        <v>0</v>
      </c>
      <c r="N114" s="28">
        <v>0.5</v>
      </c>
      <c r="O114" s="28">
        <v>11.69</v>
      </c>
      <c r="P114" s="28">
        <v>0.93</v>
      </c>
      <c r="Q114" s="28">
        <v>0</v>
      </c>
      <c r="R114" s="28">
        <v>0</v>
      </c>
      <c r="S114" s="28">
        <v>0.13</v>
      </c>
      <c r="T114" s="28">
        <v>1.68</v>
      </c>
      <c r="U114" s="28">
        <v>254.79</v>
      </c>
      <c r="V114" s="28">
        <v>150.11000000000001</v>
      </c>
      <c r="W114" s="28">
        <v>16.63</v>
      </c>
      <c r="X114" s="28">
        <v>21.27</v>
      </c>
      <c r="Y114" s="28">
        <v>134.36000000000001</v>
      </c>
      <c r="Z114" s="28">
        <v>1.9</v>
      </c>
      <c r="AA114" s="28">
        <v>41.44</v>
      </c>
      <c r="AB114" s="28">
        <v>7.9</v>
      </c>
      <c r="AC114" s="28">
        <v>53.38</v>
      </c>
      <c r="AD114" s="28">
        <v>2.92</v>
      </c>
      <c r="AE114" s="28">
        <v>7.0000000000000007E-2</v>
      </c>
      <c r="AF114" s="28">
        <v>0.11</v>
      </c>
      <c r="AG114" s="28">
        <v>5.63</v>
      </c>
      <c r="AH114" s="28">
        <v>10.050000000000001</v>
      </c>
      <c r="AI114" s="47">
        <v>0.27</v>
      </c>
      <c r="AJ114" s="38"/>
      <c r="AK114" s="48">
        <v>672.32</v>
      </c>
      <c r="AL114" s="8">
        <v>545.24</v>
      </c>
      <c r="AM114" s="8">
        <v>1081.56</v>
      </c>
      <c r="AN114" s="8">
        <v>1140.93</v>
      </c>
      <c r="AO114" s="8">
        <v>348.59</v>
      </c>
      <c r="AP114" s="8">
        <v>636.03</v>
      </c>
      <c r="AQ114" s="8">
        <v>219.2</v>
      </c>
      <c r="AR114" s="8">
        <v>586.26</v>
      </c>
      <c r="AS114" s="8">
        <v>850.48</v>
      </c>
      <c r="AT114" s="8">
        <v>915.9</v>
      </c>
      <c r="AU114" s="8">
        <v>1191.74</v>
      </c>
      <c r="AV114" s="8">
        <v>365.37</v>
      </c>
      <c r="AW114" s="8">
        <v>1007.87</v>
      </c>
      <c r="AX114" s="8">
        <v>2165.2600000000002</v>
      </c>
      <c r="AY114" s="8">
        <v>106.15</v>
      </c>
      <c r="AZ114" s="8">
        <v>730.84</v>
      </c>
      <c r="BA114" s="8">
        <v>653.58000000000004</v>
      </c>
      <c r="BB114" s="8">
        <v>483.61</v>
      </c>
      <c r="BC114" s="8">
        <v>183.62</v>
      </c>
      <c r="BD114" s="8">
        <v>0</v>
      </c>
      <c r="BE114" s="8">
        <v>0</v>
      </c>
      <c r="BF114" s="8">
        <v>0</v>
      </c>
      <c r="BG114" s="8">
        <v>0</v>
      </c>
      <c r="BH114" s="8">
        <v>0</v>
      </c>
      <c r="BI114" s="8">
        <v>0</v>
      </c>
      <c r="BJ114" s="8">
        <v>0</v>
      </c>
      <c r="BK114" s="8">
        <v>0.25</v>
      </c>
      <c r="BL114" s="8">
        <v>0</v>
      </c>
      <c r="BM114" s="8">
        <v>0.15</v>
      </c>
      <c r="BN114" s="8">
        <v>0.01</v>
      </c>
      <c r="BO114" s="8">
        <v>0.03</v>
      </c>
      <c r="BP114" s="8">
        <v>0</v>
      </c>
      <c r="BQ114" s="8">
        <v>0</v>
      </c>
      <c r="BR114" s="8">
        <v>0</v>
      </c>
      <c r="BS114" s="8">
        <v>0.9</v>
      </c>
      <c r="BT114" s="8">
        <v>0</v>
      </c>
      <c r="BU114" s="8">
        <v>0</v>
      </c>
      <c r="BV114" s="8">
        <v>2.2599999999999998</v>
      </c>
      <c r="BW114" s="8">
        <v>0</v>
      </c>
      <c r="BX114" s="8">
        <v>0</v>
      </c>
      <c r="BY114" s="8">
        <v>0</v>
      </c>
      <c r="BZ114" s="8">
        <v>0</v>
      </c>
      <c r="CA114" s="8">
        <v>0</v>
      </c>
      <c r="CB114" s="8">
        <v>77.69</v>
      </c>
      <c r="CC114" s="16"/>
      <c r="CD114" s="16"/>
      <c r="CE114" s="8">
        <v>42.76</v>
      </c>
      <c r="CG114" s="8">
        <v>25.33</v>
      </c>
      <c r="CH114" s="8">
        <v>12</v>
      </c>
      <c r="CI114" s="8">
        <v>18.66</v>
      </c>
      <c r="CJ114" s="8">
        <v>2703.27</v>
      </c>
      <c r="CK114" s="8">
        <v>1650.59</v>
      </c>
      <c r="CL114" s="8">
        <v>2176.9299999999998</v>
      </c>
      <c r="CM114" s="8">
        <v>17.899999999999999</v>
      </c>
      <c r="CN114" s="8">
        <v>13.75</v>
      </c>
      <c r="CO114" s="8">
        <v>15.83</v>
      </c>
      <c r="CP114" s="8">
        <v>0</v>
      </c>
      <c r="CQ114" s="8">
        <v>0.5</v>
      </c>
    </row>
    <row r="115" spans="1:95" s="9" customFormat="1" x14ac:dyDescent="0.3">
      <c r="A115" s="22"/>
      <c r="B115" s="23" t="s">
        <v>58</v>
      </c>
      <c r="C115" s="24">
        <f>SUM(C109:C114)</f>
        <v>640</v>
      </c>
      <c r="D115" s="29">
        <f t="shared" ref="D115:AI115" si="10">SUM(D109:D114)</f>
        <v>24.88</v>
      </c>
      <c r="E115" s="29">
        <f t="shared" si="10"/>
        <v>13.44</v>
      </c>
      <c r="F115" s="29">
        <f t="shared" si="10"/>
        <v>25.060000000000002</v>
      </c>
      <c r="G115" s="29">
        <f t="shared" si="10"/>
        <v>11.24</v>
      </c>
      <c r="H115" s="29">
        <f t="shared" si="10"/>
        <v>95.39</v>
      </c>
      <c r="I115" s="33">
        <f t="shared" si="10"/>
        <v>687.30118584000002</v>
      </c>
      <c r="J115" s="29">
        <f t="shared" si="10"/>
        <v>7.41</v>
      </c>
      <c r="K115" s="29">
        <f t="shared" si="10"/>
        <v>7.25</v>
      </c>
      <c r="L115" s="29">
        <f t="shared" si="10"/>
        <v>0</v>
      </c>
      <c r="M115" s="29">
        <f t="shared" si="10"/>
        <v>0</v>
      </c>
      <c r="N115" s="29">
        <f t="shared" si="10"/>
        <v>29.730000000000004</v>
      </c>
      <c r="O115" s="29">
        <f t="shared" si="10"/>
        <v>54.56</v>
      </c>
      <c r="P115" s="29">
        <f t="shared" si="10"/>
        <v>11.120000000000001</v>
      </c>
      <c r="Q115" s="29">
        <f t="shared" si="10"/>
        <v>0</v>
      </c>
      <c r="R115" s="29">
        <f t="shared" si="10"/>
        <v>0</v>
      </c>
      <c r="S115" s="29">
        <f t="shared" si="10"/>
        <v>1.1799999999999997</v>
      </c>
      <c r="T115" s="29">
        <f t="shared" si="10"/>
        <v>7.51</v>
      </c>
      <c r="U115" s="29">
        <f t="shared" si="10"/>
        <v>757.79</v>
      </c>
      <c r="V115" s="29">
        <f t="shared" si="10"/>
        <v>1550.73</v>
      </c>
      <c r="W115" s="29">
        <f t="shared" si="10"/>
        <v>133.29</v>
      </c>
      <c r="X115" s="29">
        <f t="shared" si="10"/>
        <v>111.03999999999999</v>
      </c>
      <c r="Y115" s="29">
        <f t="shared" si="10"/>
        <v>351.1</v>
      </c>
      <c r="Z115" s="29">
        <f t="shared" si="10"/>
        <v>6.3100000000000005</v>
      </c>
      <c r="AA115" s="29">
        <f t="shared" si="10"/>
        <v>63.94</v>
      </c>
      <c r="AB115" s="29">
        <f t="shared" si="10"/>
        <v>688.56999999999994</v>
      </c>
      <c r="AC115" s="29">
        <f t="shared" si="10"/>
        <v>202.32</v>
      </c>
      <c r="AD115" s="29">
        <f t="shared" si="10"/>
        <v>7.39</v>
      </c>
      <c r="AE115" s="29">
        <f t="shared" si="10"/>
        <v>0.30000000000000004</v>
      </c>
      <c r="AF115" s="29">
        <f t="shared" si="10"/>
        <v>0.33</v>
      </c>
      <c r="AG115" s="29">
        <f t="shared" si="10"/>
        <v>8.1</v>
      </c>
      <c r="AH115" s="29">
        <f t="shared" si="10"/>
        <v>14.940000000000001</v>
      </c>
      <c r="AI115" s="29">
        <f t="shared" si="10"/>
        <v>9.23</v>
      </c>
      <c r="AJ115" s="52"/>
      <c r="AK115" s="9">
        <v>953.78</v>
      </c>
      <c r="AL115" s="9">
        <v>837.91</v>
      </c>
      <c r="AM115" s="9">
        <v>1504.25</v>
      </c>
      <c r="AN115" s="9">
        <v>1437.46</v>
      </c>
      <c r="AO115" s="9">
        <v>441.04</v>
      </c>
      <c r="AP115" s="9">
        <v>867.83</v>
      </c>
      <c r="AQ115" s="9">
        <v>310.5</v>
      </c>
      <c r="AR115" s="9">
        <v>912.48</v>
      </c>
      <c r="AS115" s="9">
        <v>1134.56</v>
      </c>
      <c r="AT115" s="9">
        <v>1411.73</v>
      </c>
      <c r="AU115" s="9">
        <v>1820.69</v>
      </c>
      <c r="AV115" s="9">
        <v>479.22</v>
      </c>
      <c r="AW115" s="9">
        <v>1272.03</v>
      </c>
      <c r="AX115" s="9">
        <v>3832.31</v>
      </c>
      <c r="AY115" s="9">
        <v>106.15</v>
      </c>
      <c r="AZ115" s="9">
        <v>1176.42</v>
      </c>
      <c r="BA115" s="9">
        <v>928.11</v>
      </c>
      <c r="BB115" s="9">
        <v>688.25</v>
      </c>
      <c r="BC115" s="9">
        <v>301.75</v>
      </c>
      <c r="BD115" s="9">
        <v>0.11</v>
      </c>
      <c r="BE115" s="9">
        <v>0.05</v>
      </c>
      <c r="BF115" s="9">
        <v>0.03</v>
      </c>
      <c r="BG115" s="9">
        <v>0.06</v>
      </c>
      <c r="BH115" s="9">
        <v>7.0000000000000007E-2</v>
      </c>
      <c r="BI115" s="9">
        <v>0.34</v>
      </c>
      <c r="BJ115" s="9">
        <v>0</v>
      </c>
      <c r="BK115" s="9">
        <v>1.73</v>
      </c>
      <c r="BL115" s="9">
        <v>0</v>
      </c>
      <c r="BM115" s="9">
        <v>0.72</v>
      </c>
      <c r="BN115" s="9">
        <v>0.03</v>
      </c>
      <c r="BO115" s="9">
        <v>7.0000000000000007E-2</v>
      </c>
      <c r="BP115" s="9">
        <v>0</v>
      </c>
      <c r="BQ115" s="9">
        <v>7.0000000000000007E-2</v>
      </c>
      <c r="BR115" s="9">
        <v>0.11</v>
      </c>
      <c r="BS115" s="9">
        <v>3.38</v>
      </c>
      <c r="BT115" s="9">
        <v>0</v>
      </c>
      <c r="BU115" s="9">
        <v>0</v>
      </c>
      <c r="BV115" s="9">
        <v>6.13</v>
      </c>
      <c r="BW115" s="9">
        <v>0.03</v>
      </c>
      <c r="BX115" s="9">
        <v>0</v>
      </c>
      <c r="BY115" s="9">
        <v>0</v>
      </c>
      <c r="BZ115" s="9">
        <v>0</v>
      </c>
      <c r="CA115" s="9">
        <v>0</v>
      </c>
      <c r="CB115" s="9">
        <v>551.07000000000005</v>
      </c>
      <c r="CC115" s="7"/>
      <c r="CD115" s="7" t="e">
        <f>$I$115/#REF!*100</f>
        <v>#REF!</v>
      </c>
      <c r="CE115" s="9">
        <v>178.7</v>
      </c>
      <c r="CG115" s="9">
        <v>79.989999999999995</v>
      </c>
      <c r="CH115" s="9">
        <v>49.37</v>
      </c>
      <c r="CI115" s="9">
        <v>64.680000000000007</v>
      </c>
      <c r="CJ115" s="9">
        <v>6115.05</v>
      </c>
      <c r="CK115" s="9">
        <v>3194.61</v>
      </c>
      <c r="CL115" s="9">
        <v>4654.83</v>
      </c>
      <c r="CM115" s="9">
        <v>109.28</v>
      </c>
      <c r="CN115" s="9">
        <v>59.12</v>
      </c>
      <c r="CO115" s="9">
        <v>84.2</v>
      </c>
      <c r="CP115" s="9">
        <v>10</v>
      </c>
      <c r="CQ115" s="9">
        <v>1.54</v>
      </c>
    </row>
    <row r="116" spans="1:95" x14ac:dyDescent="0.3">
      <c r="AJ116" s="38"/>
    </row>
    <row r="117" spans="1:95" x14ac:dyDescent="0.3">
      <c r="B117" s="40" t="s">
        <v>57</v>
      </c>
      <c r="AJ117" s="38"/>
    </row>
    <row r="118" spans="1:95" x14ac:dyDescent="0.3">
      <c r="B118" s="12" t="s">
        <v>59</v>
      </c>
      <c r="AJ118" s="38"/>
    </row>
    <row r="119" spans="1:95" s="20" customFormat="1" x14ac:dyDescent="0.3">
      <c r="A119" s="17" t="str">
        <f>"-"</f>
        <v>-</v>
      </c>
      <c r="B119" s="18" t="s">
        <v>18</v>
      </c>
      <c r="C119" s="19">
        <v>30</v>
      </c>
      <c r="D119" s="27">
        <v>1.83</v>
      </c>
      <c r="E119" s="27">
        <v>0</v>
      </c>
      <c r="F119" s="27">
        <v>0.18</v>
      </c>
      <c r="G119" s="27">
        <v>0.2</v>
      </c>
      <c r="H119" s="27">
        <v>11.07</v>
      </c>
      <c r="I119" s="31">
        <v>54.046799999999998</v>
      </c>
      <c r="J119" s="27">
        <v>0</v>
      </c>
      <c r="K119" s="27">
        <v>0</v>
      </c>
      <c r="L119" s="27">
        <v>0</v>
      </c>
      <c r="M119" s="27">
        <v>0</v>
      </c>
      <c r="N119" s="27">
        <v>0.33</v>
      </c>
      <c r="O119" s="27">
        <v>10.68</v>
      </c>
      <c r="P119" s="27">
        <v>0.06</v>
      </c>
      <c r="Q119" s="27">
        <v>0</v>
      </c>
      <c r="R119" s="27">
        <v>0</v>
      </c>
      <c r="S119" s="27">
        <v>0</v>
      </c>
      <c r="T119" s="27">
        <v>0.54</v>
      </c>
      <c r="U119" s="27">
        <v>0</v>
      </c>
      <c r="V119" s="27">
        <v>0</v>
      </c>
      <c r="W119" s="27">
        <v>0</v>
      </c>
      <c r="X119" s="27">
        <v>0</v>
      </c>
      <c r="Y119" s="27">
        <v>0</v>
      </c>
      <c r="Z119" s="27">
        <v>0</v>
      </c>
      <c r="AA119" s="27">
        <v>0</v>
      </c>
      <c r="AB119" s="27">
        <v>0</v>
      </c>
      <c r="AC119" s="27">
        <v>0</v>
      </c>
      <c r="AD119" s="27">
        <v>0</v>
      </c>
      <c r="AE119" s="27">
        <v>0</v>
      </c>
      <c r="AF119" s="27">
        <v>0</v>
      </c>
      <c r="AG119" s="27">
        <v>0</v>
      </c>
      <c r="AH119" s="27">
        <v>0</v>
      </c>
      <c r="AI119" s="46">
        <v>0</v>
      </c>
      <c r="AJ119" s="51"/>
      <c r="AK119" s="49">
        <v>95.79</v>
      </c>
      <c r="AL119" s="42">
        <v>99.7</v>
      </c>
      <c r="AM119" s="42">
        <v>152.69</v>
      </c>
      <c r="AN119" s="42">
        <v>50.63</v>
      </c>
      <c r="AO119" s="42">
        <v>30.02</v>
      </c>
      <c r="AP119" s="42">
        <v>60.03</v>
      </c>
      <c r="AQ119" s="42">
        <v>22.71</v>
      </c>
      <c r="AR119" s="42">
        <v>108.58</v>
      </c>
      <c r="AS119" s="42">
        <v>67.34</v>
      </c>
      <c r="AT119" s="42">
        <v>93.96</v>
      </c>
      <c r="AU119" s="42">
        <v>77.52</v>
      </c>
      <c r="AV119" s="42">
        <v>40.72</v>
      </c>
      <c r="AW119" s="42">
        <v>72.040000000000006</v>
      </c>
      <c r="AX119" s="42">
        <v>602.39</v>
      </c>
      <c r="AY119" s="42">
        <v>0</v>
      </c>
      <c r="AZ119" s="42">
        <v>196.27</v>
      </c>
      <c r="BA119" s="42">
        <v>85.35</v>
      </c>
      <c r="BB119" s="42">
        <v>56.64</v>
      </c>
      <c r="BC119" s="42">
        <v>44.89</v>
      </c>
      <c r="BD119" s="42">
        <v>0</v>
      </c>
      <c r="BE119" s="42">
        <v>0</v>
      </c>
      <c r="BF119" s="42">
        <v>0</v>
      </c>
      <c r="BG119" s="42">
        <v>0</v>
      </c>
      <c r="BH119" s="42">
        <v>0</v>
      </c>
      <c r="BI119" s="42">
        <v>0</v>
      </c>
      <c r="BJ119" s="42">
        <v>0</v>
      </c>
      <c r="BK119" s="42">
        <v>0.02</v>
      </c>
      <c r="BL119" s="42">
        <v>0</v>
      </c>
      <c r="BM119" s="42">
        <v>0</v>
      </c>
      <c r="BN119" s="42">
        <v>0</v>
      </c>
      <c r="BO119" s="42">
        <v>0</v>
      </c>
      <c r="BP119" s="42">
        <v>0</v>
      </c>
      <c r="BQ119" s="42">
        <v>0</v>
      </c>
      <c r="BR119" s="42">
        <v>0</v>
      </c>
      <c r="BS119" s="42">
        <v>0.02</v>
      </c>
      <c r="BT119" s="42">
        <v>0</v>
      </c>
      <c r="BU119" s="42">
        <v>0</v>
      </c>
      <c r="BV119" s="42">
        <v>0.08</v>
      </c>
      <c r="BW119" s="42">
        <v>0</v>
      </c>
      <c r="BX119" s="42">
        <v>0</v>
      </c>
      <c r="BY119" s="42">
        <v>0</v>
      </c>
      <c r="BZ119" s="42">
        <v>0</v>
      </c>
      <c r="CA119" s="42">
        <v>0</v>
      </c>
      <c r="CB119" s="42">
        <v>11.73</v>
      </c>
      <c r="CC119" s="42"/>
      <c r="CD119" s="42"/>
      <c r="CE119" s="42">
        <v>0</v>
      </c>
      <c r="CF119" s="42"/>
      <c r="CG119" s="42">
        <v>0</v>
      </c>
      <c r="CH119" s="42">
        <v>0</v>
      </c>
      <c r="CI119" s="42">
        <v>0</v>
      </c>
      <c r="CJ119" s="42">
        <v>570</v>
      </c>
      <c r="CK119" s="42">
        <v>219.6</v>
      </c>
      <c r="CL119" s="42">
        <v>394.8</v>
      </c>
      <c r="CM119" s="42">
        <v>4.5599999999999996</v>
      </c>
      <c r="CN119" s="42">
        <v>4.5599999999999996</v>
      </c>
      <c r="CO119" s="42">
        <v>4.5599999999999996</v>
      </c>
      <c r="CP119" s="42">
        <v>0</v>
      </c>
      <c r="CQ119" s="42">
        <v>0</v>
      </c>
    </row>
    <row r="120" spans="1:95" s="20" customFormat="1" x14ac:dyDescent="0.3">
      <c r="A120" s="17" t="str">
        <f>"-"</f>
        <v>-</v>
      </c>
      <c r="B120" s="18" t="s">
        <v>19</v>
      </c>
      <c r="C120" s="19">
        <v>30</v>
      </c>
      <c r="D120" s="27">
        <v>1.8</v>
      </c>
      <c r="E120" s="27">
        <v>0</v>
      </c>
      <c r="F120" s="27">
        <v>0.36</v>
      </c>
      <c r="G120" s="27">
        <v>0.36</v>
      </c>
      <c r="H120" s="27">
        <v>12.51</v>
      </c>
      <c r="I120" s="31">
        <v>57.293999999999997</v>
      </c>
      <c r="J120" s="27">
        <v>0.06</v>
      </c>
      <c r="K120" s="27">
        <v>0</v>
      </c>
      <c r="L120" s="27">
        <v>0</v>
      </c>
      <c r="M120" s="27">
        <v>0</v>
      </c>
      <c r="N120" s="27">
        <v>0.36</v>
      </c>
      <c r="O120" s="27">
        <v>9.66</v>
      </c>
      <c r="P120" s="27">
        <v>2.4900000000000002</v>
      </c>
      <c r="Q120" s="27">
        <v>0</v>
      </c>
      <c r="R120" s="27">
        <v>0</v>
      </c>
      <c r="S120" s="27">
        <v>0.3</v>
      </c>
      <c r="T120" s="27">
        <v>0.75</v>
      </c>
      <c r="U120" s="27">
        <v>183</v>
      </c>
      <c r="V120" s="27">
        <v>73.5</v>
      </c>
      <c r="W120" s="27">
        <v>10.5</v>
      </c>
      <c r="X120" s="27">
        <v>14.1</v>
      </c>
      <c r="Y120" s="27">
        <v>47.4</v>
      </c>
      <c r="Z120" s="27">
        <v>1.17</v>
      </c>
      <c r="AA120" s="27">
        <v>0</v>
      </c>
      <c r="AB120" s="27">
        <v>1.5</v>
      </c>
      <c r="AC120" s="27">
        <v>0.3</v>
      </c>
      <c r="AD120" s="27">
        <v>0.42</v>
      </c>
      <c r="AE120" s="27">
        <v>0.05</v>
      </c>
      <c r="AF120" s="27">
        <v>0.02</v>
      </c>
      <c r="AG120" s="27">
        <v>0.21</v>
      </c>
      <c r="AH120" s="27">
        <v>0.6</v>
      </c>
      <c r="AI120" s="46">
        <v>0</v>
      </c>
      <c r="AJ120" s="51"/>
      <c r="AK120" s="49">
        <v>96.6</v>
      </c>
      <c r="AL120" s="42">
        <v>74.400000000000006</v>
      </c>
      <c r="AM120" s="42">
        <v>128.1</v>
      </c>
      <c r="AN120" s="42">
        <v>66.900000000000006</v>
      </c>
      <c r="AO120" s="42">
        <v>27.9</v>
      </c>
      <c r="AP120" s="42">
        <v>59.4</v>
      </c>
      <c r="AQ120" s="42">
        <v>24</v>
      </c>
      <c r="AR120" s="42">
        <v>111.3</v>
      </c>
      <c r="AS120" s="42">
        <v>89.1</v>
      </c>
      <c r="AT120" s="42">
        <v>87.3</v>
      </c>
      <c r="AU120" s="42">
        <v>139.19999999999999</v>
      </c>
      <c r="AV120" s="42">
        <v>37.200000000000003</v>
      </c>
      <c r="AW120" s="42">
        <v>93</v>
      </c>
      <c r="AX120" s="42">
        <v>467.7</v>
      </c>
      <c r="AY120" s="42">
        <v>0</v>
      </c>
      <c r="AZ120" s="42">
        <v>157.80000000000001</v>
      </c>
      <c r="BA120" s="42">
        <v>87.3</v>
      </c>
      <c r="BB120" s="42">
        <v>54</v>
      </c>
      <c r="BC120" s="42">
        <v>39</v>
      </c>
      <c r="BD120" s="42">
        <v>0</v>
      </c>
      <c r="BE120" s="42">
        <v>0</v>
      </c>
      <c r="BF120" s="42">
        <v>0</v>
      </c>
      <c r="BG120" s="42">
        <v>0</v>
      </c>
      <c r="BH120" s="42">
        <v>0</v>
      </c>
      <c r="BI120" s="42">
        <v>0</v>
      </c>
      <c r="BJ120" s="42">
        <v>0</v>
      </c>
      <c r="BK120" s="42">
        <v>0.04</v>
      </c>
      <c r="BL120" s="42">
        <v>0</v>
      </c>
      <c r="BM120" s="42">
        <v>0</v>
      </c>
      <c r="BN120" s="42">
        <v>0.01</v>
      </c>
      <c r="BO120" s="42">
        <v>0</v>
      </c>
      <c r="BP120" s="42">
        <v>0</v>
      </c>
      <c r="BQ120" s="42">
        <v>0</v>
      </c>
      <c r="BR120" s="42">
        <v>0</v>
      </c>
      <c r="BS120" s="42">
        <v>0.03</v>
      </c>
      <c r="BT120" s="42">
        <v>0</v>
      </c>
      <c r="BU120" s="42">
        <v>0</v>
      </c>
      <c r="BV120" s="42">
        <v>0.14000000000000001</v>
      </c>
      <c r="BW120" s="42">
        <v>0.02</v>
      </c>
      <c r="BX120" s="42">
        <v>0</v>
      </c>
      <c r="BY120" s="42">
        <v>0</v>
      </c>
      <c r="BZ120" s="42">
        <v>0</v>
      </c>
      <c r="CA120" s="42">
        <v>0</v>
      </c>
      <c r="CB120" s="42">
        <v>14.1</v>
      </c>
      <c r="CC120" s="42"/>
      <c r="CD120" s="42"/>
      <c r="CE120" s="42">
        <v>0.25</v>
      </c>
      <c r="CF120" s="42"/>
      <c r="CG120" s="42">
        <v>3</v>
      </c>
      <c r="CH120" s="42">
        <v>3</v>
      </c>
      <c r="CI120" s="42">
        <v>3</v>
      </c>
      <c r="CJ120" s="42">
        <v>570</v>
      </c>
      <c r="CK120" s="42">
        <v>219.6</v>
      </c>
      <c r="CL120" s="42">
        <v>394.8</v>
      </c>
      <c r="CM120" s="42">
        <v>5.7</v>
      </c>
      <c r="CN120" s="42">
        <v>4.74</v>
      </c>
      <c r="CO120" s="42">
        <v>5.22</v>
      </c>
      <c r="CP120" s="42">
        <v>0</v>
      </c>
      <c r="CQ120" s="42">
        <v>0</v>
      </c>
    </row>
    <row r="121" spans="1:95" s="20" customFormat="1" x14ac:dyDescent="0.3">
      <c r="A121" s="17" t="str">
        <f>"27/10"</f>
        <v>27/10</v>
      </c>
      <c r="B121" s="18" t="s">
        <v>20</v>
      </c>
      <c r="C121" s="19">
        <v>200</v>
      </c>
      <c r="D121" s="27">
        <v>0.2</v>
      </c>
      <c r="E121" s="27">
        <v>0</v>
      </c>
      <c r="F121" s="27">
        <v>0.05</v>
      </c>
      <c r="G121" s="27">
        <v>0.05</v>
      </c>
      <c r="H121" s="27">
        <v>9.92</v>
      </c>
      <c r="I121" s="31">
        <v>38.757300000000001</v>
      </c>
      <c r="J121" s="27">
        <v>0</v>
      </c>
      <c r="K121" s="27">
        <v>0</v>
      </c>
      <c r="L121" s="27">
        <v>0</v>
      </c>
      <c r="M121" s="27">
        <v>0</v>
      </c>
      <c r="N121" s="27">
        <v>9.82</v>
      </c>
      <c r="O121" s="27">
        <v>0</v>
      </c>
      <c r="P121" s="27">
        <v>0.1</v>
      </c>
      <c r="Q121" s="27">
        <v>0</v>
      </c>
      <c r="R121" s="27">
        <v>0</v>
      </c>
      <c r="S121" s="27">
        <v>0</v>
      </c>
      <c r="T121" s="27">
        <v>7.0000000000000007E-2</v>
      </c>
      <c r="U121" s="27">
        <v>0.1</v>
      </c>
      <c r="V121" s="27">
        <v>0.3</v>
      </c>
      <c r="W121" s="27">
        <v>0.28999999999999998</v>
      </c>
      <c r="X121" s="27">
        <v>0</v>
      </c>
      <c r="Y121" s="27">
        <v>0</v>
      </c>
      <c r="Z121" s="27">
        <v>0.03</v>
      </c>
      <c r="AA121" s="27">
        <v>0</v>
      </c>
      <c r="AB121" s="27">
        <v>0</v>
      </c>
      <c r="AC121" s="27">
        <v>0</v>
      </c>
      <c r="AD121" s="27">
        <v>0</v>
      </c>
      <c r="AE121" s="27">
        <v>0</v>
      </c>
      <c r="AF121" s="27">
        <v>0</v>
      </c>
      <c r="AG121" s="27">
        <v>0</v>
      </c>
      <c r="AH121" s="27">
        <v>0</v>
      </c>
      <c r="AI121" s="46">
        <v>0</v>
      </c>
      <c r="AJ121" s="38"/>
      <c r="AK121" s="50">
        <v>0</v>
      </c>
      <c r="AL121" s="20">
        <v>0</v>
      </c>
      <c r="AM121" s="20">
        <v>0</v>
      </c>
      <c r="AN121" s="20">
        <v>0</v>
      </c>
      <c r="AO121" s="20">
        <v>0</v>
      </c>
      <c r="AP121" s="20">
        <v>0</v>
      </c>
      <c r="AQ121" s="20">
        <v>0</v>
      </c>
      <c r="AR121" s="20">
        <v>0</v>
      </c>
      <c r="AS121" s="20">
        <v>0</v>
      </c>
      <c r="AT121" s="20">
        <v>0</v>
      </c>
      <c r="AU121" s="20">
        <v>0</v>
      </c>
      <c r="AV121" s="20">
        <v>0</v>
      </c>
      <c r="AW121" s="20">
        <v>0</v>
      </c>
      <c r="AX121" s="20">
        <v>0</v>
      </c>
      <c r="AY121" s="20">
        <v>0</v>
      </c>
      <c r="AZ121" s="20">
        <v>0</v>
      </c>
      <c r="BA121" s="20">
        <v>0</v>
      </c>
      <c r="BB121" s="20">
        <v>0</v>
      </c>
      <c r="BC121" s="20">
        <v>0</v>
      </c>
      <c r="BD121" s="20">
        <v>0</v>
      </c>
      <c r="BE121" s="20">
        <v>0</v>
      </c>
      <c r="BF121" s="20">
        <v>0</v>
      </c>
      <c r="BG121" s="20">
        <v>0</v>
      </c>
      <c r="BH121" s="20">
        <v>0</v>
      </c>
      <c r="BI121" s="20">
        <v>0</v>
      </c>
      <c r="BJ121" s="20">
        <v>0</v>
      </c>
      <c r="BK121" s="20">
        <v>0</v>
      </c>
      <c r="BL121" s="20">
        <v>0</v>
      </c>
      <c r="BM121" s="20">
        <v>0</v>
      </c>
      <c r="BN121" s="20">
        <v>0</v>
      </c>
      <c r="BO121" s="20">
        <v>0</v>
      </c>
      <c r="BP121" s="20">
        <v>0</v>
      </c>
      <c r="BQ121" s="20">
        <v>0</v>
      </c>
      <c r="BR121" s="20">
        <v>0</v>
      </c>
      <c r="BS121" s="20">
        <v>0</v>
      </c>
      <c r="BT121" s="20">
        <v>0</v>
      </c>
      <c r="BU121" s="20">
        <v>0</v>
      </c>
      <c r="BV121" s="20">
        <v>0</v>
      </c>
      <c r="BW121" s="20">
        <v>0</v>
      </c>
      <c r="BX121" s="20">
        <v>0</v>
      </c>
      <c r="BY121" s="20">
        <v>0</v>
      </c>
      <c r="BZ121" s="20">
        <v>0</v>
      </c>
      <c r="CA121" s="20">
        <v>0</v>
      </c>
      <c r="CB121" s="20">
        <v>200.1</v>
      </c>
      <c r="CC121" s="21"/>
      <c r="CD121" s="21"/>
      <c r="CE121" s="20">
        <v>0</v>
      </c>
      <c r="CG121" s="20">
        <v>4.1900000000000004</v>
      </c>
      <c r="CH121" s="20">
        <v>4.1900000000000004</v>
      </c>
      <c r="CI121" s="20">
        <v>4.1900000000000004</v>
      </c>
      <c r="CJ121" s="20">
        <v>485</v>
      </c>
      <c r="CK121" s="20">
        <v>184</v>
      </c>
      <c r="CL121" s="20">
        <v>334.5</v>
      </c>
      <c r="CM121" s="20">
        <v>44.42</v>
      </c>
      <c r="CN121" s="20">
        <v>26.42</v>
      </c>
      <c r="CO121" s="20">
        <v>35.42</v>
      </c>
      <c r="CP121" s="20">
        <v>10</v>
      </c>
      <c r="CQ121" s="20">
        <v>0</v>
      </c>
    </row>
    <row r="122" spans="1:95" s="20" customFormat="1" ht="31.2" x14ac:dyDescent="0.3">
      <c r="A122" s="17" t="str">
        <f>"3/3"</f>
        <v>3/3</v>
      </c>
      <c r="B122" s="18" t="s">
        <v>25</v>
      </c>
      <c r="C122" s="19">
        <v>180</v>
      </c>
      <c r="D122" s="27">
        <v>3.73</v>
      </c>
      <c r="E122" s="27">
        <v>0.65</v>
      </c>
      <c r="F122" s="27">
        <v>4.25</v>
      </c>
      <c r="G122" s="27">
        <v>0.62</v>
      </c>
      <c r="H122" s="27">
        <v>26.51</v>
      </c>
      <c r="I122" s="31">
        <v>157.82463000000001</v>
      </c>
      <c r="J122" s="27">
        <v>2.66</v>
      </c>
      <c r="K122" s="27">
        <v>0.1</v>
      </c>
      <c r="L122" s="27">
        <v>0</v>
      </c>
      <c r="M122" s="27">
        <v>0</v>
      </c>
      <c r="N122" s="27">
        <v>2.6</v>
      </c>
      <c r="O122" s="27">
        <v>21.87</v>
      </c>
      <c r="P122" s="27">
        <v>2.04</v>
      </c>
      <c r="Q122" s="27">
        <v>0</v>
      </c>
      <c r="R122" s="27">
        <v>0</v>
      </c>
      <c r="S122" s="27">
        <v>0.35</v>
      </c>
      <c r="T122" s="27">
        <v>2.27</v>
      </c>
      <c r="U122" s="27">
        <v>93.41</v>
      </c>
      <c r="V122" s="27">
        <v>763.51</v>
      </c>
      <c r="W122" s="27">
        <v>40.75</v>
      </c>
      <c r="X122" s="27">
        <v>36.42</v>
      </c>
      <c r="Y122" s="27">
        <v>104.19</v>
      </c>
      <c r="Z122" s="27">
        <v>1.35</v>
      </c>
      <c r="AA122" s="27">
        <v>22.5</v>
      </c>
      <c r="AB122" s="27">
        <v>40.93</v>
      </c>
      <c r="AC122" s="27">
        <v>30.06</v>
      </c>
      <c r="AD122" s="27">
        <v>0.21</v>
      </c>
      <c r="AE122" s="27">
        <v>0.14000000000000001</v>
      </c>
      <c r="AF122" s="27">
        <v>0.12</v>
      </c>
      <c r="AG122" s="27">
        <v>1.6</v>
      </c>
      <c r="AH122" s="27">
        <v>3.11</v>
      </c>
      <c r="AI122" s="46">
        <v>6.54</v>
      </c>
      <c r="AJ122" s="38"/>
      <c r="AK122" s="50">
        <v>40.270000000000003</v>
      </c>
      <c r="AL122" s="20">
        <v>63.31</v>
      </c>
      <c r="AM122" s="20">
        <v>80.2</v>
      </c>
      <c r="AN122" s="20">
        <v>94.26</v>
      </c>
      <c r="AO122" s="20">
        <v>16.12</v>
      </c>
      <c r="AP122" s="20">
        <v>63.57</v>
      </c>
      <c r="AQ122" s="20">
        <v>32.619999999999997</v>
      </c>
      <c r="AR122" s="20">
        <v>64.89</v>
      </c>
      <c r="AS122" s="20">
        <v>90.8</v>
      </c>
      <c r="AT122" s="20">
        <v>247.35</v>
      </c>
      <c r="AU122" s="20">
        <v>110.17</v>
      </c>
      <c r="AV122" s="20">
        <v>23.04</v>
      </c>
      <c r="AW122" s="20">
        <v>64.13</v>
      </c>
      <c r="AX122" s="20">
        <v>344.65</v>
      </c>
      <c r="AY122" s="20">
        <v>0</v>
      </c>
      <c r="AZ122" s="20">
        <v>48.22</v>
      </c>
      <c r="BA122" s="20">
        <v>43.86</v>
      </c>
      <c r="BB122" s="20">
        <v>47.97</v>
      </c>
      <c r="BC122" s="20">
        <v>20.43</v>
      </c>
      <c r="BD122" s="20">
        <v>0.11</v>
      </c>
      <c r="BE122" s="20">
        <v>0.05</v>
      </c>
      <c r="BF122" s="20">
        <v>0.03</v>
      </c>
      <c r="BG122" s="20">
        <v>0.06</v>
      </c>
      <c r="BH122" s="20">
        <v>7.0000000000000007E-2</v>
      </c>
      <c r="BI122" s="20">
        <v>0.34</v>
      </c>
      <c r="BJ122" s="20">
        <v>0</v>
      </c>
      <c r="BK122" s="20">
        <v>1.05</v>
      </c>
      <c r="BL122" s="20">
        <v>0</v>
      </c>
      <c r="BM122" s="20">
        <v>0.31</v>
      </c>
      <c r="BN122" s="20">
        <v>0</v>
      </c>
      <c r="BO122" s="20">
        <v>0</v>
      </c>
      <c r="BP122" s="20">
        <v>0</v>
      </c>
      <c r="BQ122" s="20">
        <v>7.0000000000000007E-2</v>
      </c>
      <c r="BR122" s="20">
        <v>0.11</v>
      </c>
      <c r="BS122" s="20">
        <v>1.02</v>
      </c>
      <c r="BT122" s="20">
        <v>0</v>
      </c>
      <c r="BU122" s="20">
        <v>0</v>
      </c>
      <c r="BV122" s="20">
        <v>0.17</v>
      </c>
      <c r="BW122" s="20">
        <v>0</v>
      </c>
      <c r="BX122" s="20">
        <v>0</v>
      </c>
      <c r="BY122" s="20">
        <v>0</v>
      </c>
      <c r="BZ122" s="20">
        <v>0</v>
      </c>
      <c r="CA122" s="20">
        <v>0</v>
      </c>
      <c r="CB122" s="20">
        <v>148.47999999999999</v>
      </c>
      <c r="CC122" s="21"/>
      <c r="CD122" s="21"/>
      <c r="CE122" s="20">
        <v>29.32</v>
      </c>
      <c r="CG122" s="20">
        <v>21.11</v>
      </c>
      <c r="CH122" s="20">
        <v>14</v>
      </c>
      <c r="CI122" s="20">
        <v>17.55</v>
      </c>
      <c r="CJ122" s="20">
        <v>722.47</v>
      </c>
      <c r="CK122" s="20">
        <v>635.04</v>
      </c>
      <c r="CL122" s="20">
        <v>678.76</v>
      </c>
      <c r="CM122" s="20">
        <v>29.29</v>
      </c>
      <c r="CN122" s="20">
        <v>4.3099999999999996</v>
      </c>
      <c r="CO122" s="20">
        <v>16.8</v>
      </c>
      <c r="CP122" s="20">
        <v>0</v>
      </c>
      <c r="CQ122" s="20">
        <v>0.54</v>
      </c>
    </row>
    <row r="123" spans="1:95" s="8" customFormat="1" x14ac:dyDescent="0.3">
      <c r="A123" s="13" t="str">
        <f>"4/256"</f>
        <v>4/256</v>
      </c>
      <c r="B123" s="14" t="s">
        <v>43</v>
      </c>
      <c r="C123" s="15">
        <v>100</v>
      </c>
      <c r="D123" s="28">
        <v>12.23</v>
      </c>
      <c r="E123" s="28">
        <v>15.44</v>
      </c>
      <c r="F123" s="28">
        <v>9.9700000000000006</v>
      </c>
      <c r="G123" s="28">
        <v>3.04</v>
      </c>
      <c r="H123" s="28">
        <v>4.49</v>
      </c>
      <c r="I123" s="32">
        <v>153.29417599999999</v>
      </c>
      <c r="J123" s="28">
        <v>8.68</v>
      </c>
      <c r="K123" s="28">
        <v>84.95</v>
      </c>
      <c r="L123" s="28">
        <v>0</v>
      </c>
      <c r="M123" s="28">
        <v>0</v>
      </c>
      <c r="N123" s="28">
        <v>1.38</v>
      </c>
      <c r="O123" s="28">
        <v>1.29</v>
      </c>
      <c r="P123" s="28">
        <v>1.82</v>
      </c>
      <c r="Q123" s="28">
        <v>0</v>
      </c>
      <c r="R123" s="28">
        <v>0</v>
      </c>
      <c r="S123" s="28">
        <v>0.14000000000000001</v>
      </c>
      <c r="T123" s="28">
        <v>1.27</v>
      </c>
      <c r="U123" s="28">
        <v>171.89</v>
      </c>
      <c r="V123" s="28">
        <v>291.98</v>
      </c>
      <c r="W123" s="28">
        <v>10.78</v>
      </c>
      <c r="X123" s="28">
        <v>20.21</v>
      </c>
      <c r="Y123" s="28">
        <v>144.38999999999999</v>
      </c>
      <c r="Z123" s="28">
        <v>2.13</v>
      </c>
      <c r="AA123" s="28">
        <v>0</v>
      </c>
      <c r="AB123" s="28">
        <v>456</v>
      </c>
      <c r="AC123" s="28">
        <v>95</v>
      </c>
      <c r="AD123" s="28">
        <v>1.76</v>
      </c>
      <c r="AE123" s="28">
        <v>0.05</v>
      </c>
      <c r="AF123" s="28">
        <v>0.11</v>
      </c>
      <c r="AG123" s="28">
        <v>3.25</v>
      </c>
      <c r="AH123" s="28">
        <v>7.06</v>
      </c>
      <c r="AI123" s="47">
        <v>1.1399999999999999</v>
      </c>
      <c r="AJ123" s="38"/>
      <c r="AK123" s="48">
        <v>817.98</v>
      </c>
      <c r="AL123" s="8">
        <v>619.52</v>
      </c>
      <c r="AM123" s="8">
        <v>1169.94</v>
      </c>
      <c r="AN123" s="8">
        <v>2026.07</v>
      </c>
      <c r="AO123" s="8">
        <v>350.4</v>
      </c>
      <c r="AP123" s="8">
        <v>633.54999999999995</v>
      </c>
      <c r="AQ123" s="8">
        <v>166.02</v>
      </c>
      <c r="AR123" s="8">
        <v>630.83000000000004</v>
      </c>
      <c r="AS123" s="8">
        <v>855.31</v>
      </c>
      <c r="AT123" s="8">
        <v>822.82</v>
      </c>
      <c r="AU123" s="8">
        <v>1393.2</v>
      </c>
      <c r="AV123" s="8">
        <v>558.24</v>
      </c>
      <c r="AW123" s="8">
        <v>738.72</v>
      </c>
      <c r="AX123" s="8">
        <v>2464.3000000000002</v>
      </c>
      <c r="AY123" s="8">
        <v>226.26</v>
      </c>
      <c r="AZ123" s="8">
        <v>553.79999999999995</v>
      </c>
      <c r="BA123" s="8">
        <v>619.20000000000005</v>
      </c>
      <c r="BB123" s="8">
        <v>518.75</v>
      </c>
      <c r="BC123" s="8">
        <v>206.28</v>
      </c>
      <c r="BD123" s="8">
        <v>0</v>
      </c>
      <c r="BE123" s="8">
        <v>0</v>
      </c>
      <c r="BF123" s="8">
        <v>0</v>
      </c>
      <c r="BG123" s="8">
        <v>0</v>
      </c>
      <c r="BH123" s="8">
        <v>0</v>
      </c>
      <c r="BI123" s="8">
        <v>0</v>
      </c>
      <c r="BJ123" s="8">
        <v>0</v>
      </c>
      <c r="BK123" s="8">
        <v>0.17</v>
      </c>
      <c r="BL123" s="8">
        <v>0</v>
      </c>
      <c r="BM123" s="8">
        <v>0.11</v>
      </c>
      <c r="BN123" s="8">
        <v>0.01</v>
      </c>
      <c r="BO123" s="8">
        <v>0.02</v>
      </c>
      <c r="BP123" s="8">
        <v>0</v>
      </c>
      <c r="BQ123" s="8">
        <v>0</v>
      </c>
      <c r="BR123" s="8">
        <v>0</v>
      </c>
      <c r="BS123" s="8">
        <v>0.63</v>
      </c>
      <c r="BT123" s="8">
        <v>0</v>
      </c>
      <c r="BU123" s="8">
        <v>0</v>
      </c>
      <c r="BV123" s="8">
        <v>1.78</v>
      </c>
      <c r="BW123" s="8">
        <v>0</v>
      </c>
      <c r="BX123" s="8">
        <v>0</v>
      </c>
      <c r="BY123" s="8">
        <v>0</v>
      </c>
      <c r="BZ123" s="8">
        <v>0</v>
      </c>
      <c r="CA123" s="8">
        <v>0</v>
      </c>
      <c r="CB123" s="8">
        <v>64.28</v>
      </c>
      <c r="CC123" s="16"/>
      <c r="CD123" s="16"/>
      <c r="CE123" s="8">
        <v>76</v>
      </c>
      <c r="CG123" s="8">
        <v>18.329999999999998</v>
      </c>
      <c r="CH123" s="8">
        <v>12.33</v>
      </c>
      <c r="CI123" s="8">
        <v>15.33</v>
      </c>
      <c r="CJ123" s="8">
        <v>2798.2</v>
      </c>
      <c r="CK123" s="8">
        <v>1749.1</v>
      </c>
      <c r="CL123" s="8">
        <v>2273.65</v>
      </c>
      <c r="CM123" s="8">
        <v>19.13</v>
      </c>
      <c r="CN123" s="8">
        <v>11.17</v>
      </c>
      <c r="CO123" s="8">
        <v>15.17</v>
      </c>
      <c r="CP123" s="8">
        <v>0</v>
      </c>
      <c r="CQ123" s="8">
        <v>0.3</v>
      </c>
    </row>
    <row r="124" spans="1:95" s="9" customFormat="1" x14ac:dyDescent="0.3">
      <c r="A124" s="22"/>
      <c r="B124" s="23" t="s">
        <v>58</v>
      </c>
      <c r="C124" s="24">
        <f>SUM(C119:C123)</f>
        <v>540</v>
      </c>
      <c r="D124" s="29">
        <f t="shared" ref="D124:AI124" si="11">SUM(D119:D123)</f>
        <v>19.79</v>
      </c>
      <c r="E124" s="29">
        <f t="shared" si="11"/>
        <v>16.09</v>
      </c>
      <c r="F124" s="29">
        <f t="shared" si="11"/>
        <v>14.81</v>
      </c>
      <c r="G124" s="29">
        <f t="shared" si="11"/>
        <v>4.2699999999999996</v>
      </c>
      <c r="H124" s="29">
        <f t="shared" si="11"/>
        <v>64.5</v>
      </c>
      <c r="I124" s="33">
        <f t="shared" si="11"/>
        <v>461.21690599999999</v>
      </c>
      <c r="J124" s="29">
        <f t="shared" si="11"/>
        <v>11.4</v>
      </c>
      <c r="K124" s="29">
        <f t="shared" si="11"/>
        <v>85.05</v>
      </c>
      <c r="L124" s="29">
        <f t="shared" si="11"/>
        <v>0</v>
      </c>
      <c r="M124" s="29">
        <f t="shared" si="11"/>
        <v>0</v>
      </c>
      <c r="N124" s="29">
        <f t="shared" si="11"/>
        <v>14.489999999999998</v>
      </c>
      <c r="O124" s="29">
        <f t="shared" si="11"/>
        <v>43.5</v>
      </c>
      <c r="P124" s="29">
        <f t="shared" si="11"/>
        <v>6.5100000000000007</v>
      </c>
      <c r="Q124" s="29">
        <f t="shared" si="11"/>
        <v>0</v>
      </c>
      <c r="R124" s="29">
        <f t="shared" si="11"/>
        <v>0</v>
      </c>
      <c r="S124" s="29">
        <f t="shared" si="11"/>
        <v>0.78999999999999992</v>
      </c>
      <c r="T124" s="29">
        <f t="shared" si="11"/>
        <v>4.9000000000000004</v>
      </c>
      <c r="U124" s="29">
        <f t="shared" si="11"/>
        <v>448.4</v>
      </c>
      <c r="V124" s="29">
        <f t="shared" si="11"/>
        <v>1129.29</v>
      </c>
      <c r="W124" s="29">
        <f t="shared" si="11"/>
        <v>62.32</v>
      </c>
      <c r="X124" s="29">
        <f t="shared" si="11"/>
        <v>70.73</v>
      </c>
      <c r="Y124" s="29">
        <f t="shared" si="11"/>
        <v>295.98</v>
      </c>
      <c r="Z124" s="29">
        <f t="shared" si="11"/>
        <v>4.68</v>
      </c>
      <c r="AA124" s="29">
        <f t="shared" si="11"/>
        <v>22.5</v>
      </c>
      <c r="AB124" s="29">
        <f t="shared" si="11"/>
        <v>498.43</v>
      </c>
      <c r="AC124" s="29">
        <f t="shared" si="11"/>
        <v>125.36</v>
      </c>
      <c r="AD124" s="29">
        <f t="shared" si="11"/>
        <v>2.39</v>
      </c>
      <c r="AE124" s="29">
        <f t="shared" si="11"/>
        <v>0.24</v>
      </c>
      <c r="AF124" s="29">
        <f t="shared" si="11"/>
        <v>0.25</v>
      </c>
      <c r="AG124" s="29">
        <f t="shared" si="11"/>
        <v>5.0600000000000005</v>
      </c>
      <c r="AH124" s="29">
        <f t="shared" si="11"/>
        <v>10.77</v>
      </c>
      <c r="AI124" s="29">
        <f t="shared" si="11"/>
        <v>7.68</v>
      </c>
      <c r="AJ124" s="52"/>
      <c r="AK124" s="9">
        <v>1050.6400000000001</v>
      </c>
      <c r="AL124" s="9">
        <v>856.93</v>
      </c>
      <c r="AM124" s="9">
        <v>1530.93</v>
      </c>
      <c r="AN124" s="9">
        <v>2237.87</v>
      </c>
      <c r="AO124" s="9">
        <v>424.44</v>
      </c>
      <c r="AP124" s="9">
        <v>816.55</v>
      </c>
      <c r="AQ124" s="9">
        <v>245.35</v>
      </c>
      <c r="AR124" s="9">
        <v>915.6</v>
      </c>
      <c r="AS124" s="9">
        <v>1102.55</v>
      </c>
      <c r="AT124" s="9">
        <v>1251.43</v>
      </c>
      <c r="AU124" s="9">
        <v>1720.09</v>
      </c>
      <c r="AV124" s="9">
        <v>659.19</v>
      </c>
      <c r="AW124" s="9">
        <v>967.88</v>
      </c>
      <c r="AX124" s="9">
        <v>3879.04</v>
      </c>
      <c r="AY124" s="9">
        <v>226.26</v>
      </c>
      <c r="AZ124" s="9">
        <v>956.1</v>
      </c>
      <c r="BA124" s="9">
        <v>835.71</v>
      </c>
      <c r="BB124" s="9">
        <v>677.35</v>
      </c>
      <c r="BC124" s="9">
        <v>310.61</v>
      </c>
      <c r="BD124" s="9">
        <v>0.11</v>
      </c>
      <c r="BE124" s="9">
        <v>0.05</v>
      </c>
      <c r="BF124" s="9">
        <v>0.03</v>
      </c>
      <c r="BG124" s="9">
        <v>0.06</v>
      </c>
      <c r="BH124" s="9">
        <v>7.0000000000000007E-2</v>
      </c>
      <c r="BI124" s="9">
        <v>0.34</v>
      </c>
      <c r="BJ124" s="9">
        <v>0</v>
      </c>
      <c r="BK124" s="9">
        <v>1.29</v>
      </c>
      <c r="BL124" s="9">
        <v>0</v>
      </c>
      <c r="BM124" s="9">
        <v>0.43</v>
      </c>
      <c r="BN124" s="9">
        <v>0.01</v>
      </c>
      <c r="BO124" s="9">
        <v>0.02</v>
      </c>
      <c r="BP124" s="9">
        <v>0</v>
      </c>
      <c r="BQ124" s="9">
        <v>7.0000000000000007E-2</v>
      </c>
      <c r="BR124" s="9">
        <v>0.11</v>
      </c>
      <c r="BS124" s="9">
        <v>1.7</v>
      </c>
      <c r="BT124" s="9">
        <v>0</v>
      </c>
      <c r="BU124" s="9">
        <v>0</v>
      </c>
      <c r="BV124" s="9">
        <v>2.17</v>
      </c>
      <c r="BW124" s="9">
        <v>0.03</v>
      </c>
      <c r="BX124" s="9">
        <v>0</v>
      </c>
      <c r="BY124" s="9">
        <v>0</v>
      </c>
      <c r="BZ124" s="9">
        <v>0</v>
      </c>
      <c r="CA124" s="9">
        <v>0</v>
      </c>
      <c r="CB124" s="9">
        <v>438.69</v>
      </c>
      <c r="CC124" s="7"/>
      <c r="CD124" s="7" t="e">
        <f>$I$124/#REF!*100</f>
        <v>#REF!</v>
      </c>
      <c r="CE124" s="9">
        <v>105.57</v>
      </c>
      <c r="CG124" s="9">
        <v>45.62</v>
      </c>
      <c r="CH124" s="9">
        <v>32.51</v>
      </c>
      <c r="CI124" s="9">
        <v>39.07</v>
      </c>
      <c r="CJ124" s="9">
        <v>5335.67</v>
      </c>
      <c r="CK124" s="9">
        <v>3080.54</v>
      </c>
      <c r="CL124" s="9">
        <v>4208.1099999999997</v>
      </c>
      <c r="CM124" s="9">
        <v>104.24</v>
      </c>
      <c r="CN124" s="9">
        <v>52.66</v>
      </c>
      <c r="CO124" s="9">
        <v>78.47</v>
      </c>
      <c r="CP124" s="9">
        <v>10</v>
      </c>
      <c r="CQ124" s="9">
        <v>0.84</v>
      </c>
    </row>
    <row r="125" spans="1:95" x14ac:dyDescent="0.3">
      <c r="AJ125" s="38"/>
    </row>
    <row r="126" spans="1:95" s="9" customFormat="1" x14ac:dyDescent="0.3">
      <c r="A126" s="22"/>
      <c r="B126" s="23" t="s">
        <v>45</v>
      </c>
      <c r="C126" s="24">
        <f>C17+C27+C37+C47+C56+C66+C76+C86+C96+C105+C115+C124</f>
        <v>7130</v>
      </c>
      <c r="D126" s="29">
        <f t="shared" ref="D126:AI126" si="12">D17+D27+D37+D47+D56+D66+D76+D86+D96+D105+D115+D124</f>
        <v>260.70999999999998</v>
      </c>
      <c r="E126" s="29">
        <f t="shared" si="12"/>
        <v>155.24</v>
      </c>
      <c r="F126" s="29">
        <f t="shared" si="12"/>
        <v>237.50000000000003</v>
      </c>
      <c r="G126" s="29">
        <f t="shared" si="12"/>
        <v>99.049999999999983</v>
      </c>
      <c r="H126" s="29">
        <f t="shared" si="12"/>
        <v>952.92</v>
      </c>
      <c r="I126" s="33">
        <f t="shared" si="12"/>
        <v>6857.4589520321933</v>
      </c>
      <c r="J126" s="29">
        <f t="shared" si="12"/>
        <v>85.72</v>
      </c>
      <c r="K126" s="29">
        <f t="shared" si="12"/>
        <v>238.57999999999998</v>
      </c>
      <c r="L126" s="29">
        <f t="shared" si="12"/>
        <v>0</v>
      </c>
      <c r="M126" s="29">
        <f t="shared" si="12"/>
        <v>0</v>
      </c>
      <c r="N126" s="29">
        <f t="shared" si="12"/>
        <v>247.89</v>
      </c>
      <c r="O126" s="29">
        <f t="shared" si="12"/>
        <v>615.12000000000012</v>
      </c>
      <c r="P126" s="29">
        <f t="shared" si="12"/>
        <v>89.870000000000019</v>
      </c>
      <c r="Q126" s="29">
        <f t="shared" si="12"/>
        <v>0</v>
      </c>
      <c r="R126" s="29">
        <f t="shared" si="12"/>
        <v>0</v>
      </c>
      <c r="S126" s="29">
        <f t="shared" si="12"/>
        <v>11.379999999999999</v>
      </c>
      <c r="T126" s="29">
        <f t="shared" si="12"/>
        <v>61.37</v>
      </c>
      <c r="U126" s="29">
        <f t="shared" si="12"/>
        <v>7481.25</v>
      </c>
      <c r="V126" s="29">
        <f t="shared" si="12"/>
        <v>9829.4199999999983</v>
      </c>
      <c r="W126" s="29">
        <f t="shared" si="12"/>
        <v>1172.2</v>
      </c>
      <c r="X126" s="29">
        <f t="shared" si="12"/>
        <v>945.93</v>
      </c>
      <c r="Y126" s="29">
        <f t="shared" si="12"/>
        <v>3380.7299999999991</v>
      </c>
      <c r="Z126" s="29">
        <f t="shared" si="12"/>
        <v>57.580000000000005</v>
      </c>
      <c r="AA126" s="29">
        <f t="shared" si="12"/>
        <v>463.12</v>
      </c>
      <c r="AB126" s="29">
        <f t="shared" si="12"/>
        <v>22645.77</v>
      </c>
      <c r="AC126" s="29">
        <f t="shared" si="12"/>
        <v>4616.82</v>
      </c>
      <c r="AD126" s="29">
        <f t="shared" si="12"/>
        <v>58.430000000000007</v>
      </c>
      <c r="AE126" s="29">
        <f t="shared" si="12"/>
        <v>2.6399999999999997</v>
      </c>
      <c r="AF126" s="29">
        <f t="shared" si="12"/>
        <v>2.6</v>
      </c>
      <c r="AG126" s="29">
        <f t="shared" si="12"/>
        <v>68.06</v>
      </c>
      <c r="AH126" s="29">
        <f t="shared" si="12"/>
        <v>138.86000000000001</v>
      </c>
      <c r="AI126" s="29">
        <f t="shared" si="12"/>
        <v>153.79999999999998</v>
      </c>
      <c r="AJ126" s="52"/>
      <c r="CC126" s="7"/>
      <c r="CD126" s="7"/>
    </row>
    <row r="127" spans="1:95" x14ac:dyDescent="0.3">
      <c r="AJ127" s="38"/>
    </row>
    <row r="128" spans="1:95" x14ac:dyDescent="0.3">
      <c r="AJ128" s="38"/>
    </row>
    <row r="129" spans="36:36" x14ac:dyDescent="0.3">
      <c r="AJ129" s="38"/>
    </row>
    <row r="130" spans="36:36" x14ac:dyDescent="0.3">
      <c r="AJ130" s="38"/>
    </row>
    <row r="131" spans="36:36" x14ac:dyDescent="0.3">
      <c r="AJ131" s="38"/>
    </row>
    <row r="132" spans="36:36" x14ac:dyDescent="0.3">
      <c r="AJ132" s="38"/>
    </row>
    <row r="133" spans="36:36" x14ac:dyDescent="0.3">
      <c r="AJ133" s="38"/>
    </row>
    <row r="134" spans="36:36" x14ac:dyDescent="0.3">
      <c r="AJ134" s="38"/>
    </row>
    <row r="135" spans="36:36" x14ac:dyDescent="0.3">
      <c r="AJ135" s="38"/>
    </row>
    <row r="136" spans="36:36" x14ac:dyDescent="0.3">
      <c r="AJ136" s="38"/>
    </row>
    <row r="137" spans="36:36" x14ac:dyDescent="0.3">
      <c r="AJ137" s="38"/>
    </row>
    <row r="138" spans="36:36" x14ac:dyDescent="0.3">
      <c r="AJ138" s="38"/>
    </row>
    <row r="139" spans="36:36" x14ac:dyDescent="0.3">
      <c r="AJ139" s="38"/>
    </row>
    <row r="140" spans="36:36" x14ac:dyDescent="0.3">
      <c r="AJ140" s="38"/>
    </row>
    <row r="141" spans="36:36" x14ac:dyDescent="0.3">
      <c r="AJ141" s="38"/>
    </row>
    <row r="142" spans="36:36" x14ac:dyDescent="0.3">
      <c r="AJ142" s="38"/>
    </row>
    <row r="143" spans="36:36" x14ac:dyDescent="0.3">
      <c r="AJ143" s="38"/>
    </row>
    <row r="144" spans="36:36" x14ac:dyDescent="0.3">
      <c r="AJ144" s="38"/>
    </row>
    <row r="145" spans="36:36" x14ac:dyDescent="0.3">
      <c r="AJ145" s="38"/>
    </row>
    <row r="146" spans="36:36" x14ac:dyDescent="0.3">
      <c r="AJ146" s="38"/>
    </row>
    <row r="147" spans="36:36" x14ac:dyDescent="0.3">
      <c r="AJ147" s="38"/>
    </row>
    <row r="148" spans="36:36" x14ac:dyDescent="0.3">
      <c r="AJ148" s="38"/>
    </row>
    <row r="149" spans="36:36" x14ac:dyDescent="0.3">
      <c r="AJ149" s="38"/>
    </row>
    <row r="150" spans="36:36" x14ac:dyDescent="0.3">
      <c r="AJ150" s="38"/>
    </row>
    <row r="151" spans="36:36" x14ac:dyDescent="0.3">
      <c r="AJ151" s="38"/>
    </row>
    <row r="152" spans="36:36" x14ac:dyDescent="0.3">
      <c r="AJ152" s="38"/>
    </row>
    <row r="153" spans="36:36" x14ac:dyDescent="0.3">
      <c r="AJ153" s="38"/>
    </row>
    <row r="154" spans="36:36" x14ac:dyDescent="0.3">
      <c r="AJ154" s="38"/>
    </row>
    <row r="155" spans="36:36" x14ac:dyDescent="0.3">
      <c r="AJ155" s="38"/>
    </row>
    <row r="156" spans="36:36" x14ac:dyDescent="0.3">
      <c r="AJ156" s="38"/>
    </row>
    <row r="157" spans="36:36" x14ac:dyDescent="0.3">
      <c r="AJ157" s="38"/>
    </row>
    <row r="158" spans="36:36" x14ac:dyDescent="0.3">
      <c r="AJ158" s="38"/>
    </row>
    <row r="159" spans="36:36" x14ac:dyDescent="0.3">
      <c r="AJ159" s="38"/>
    </row>
    <row r="160" spans="36:36" x14ac:dyDescent="0.3">
      <c r="AJ160" s="38"/>
    </row>
    <row r="161" spans="36:36" x14ac:dyDescent="0.3">
      <c r="AJ161" s="38"/>
    </row>
    <row r="162" spans="36:36" x14ac:dyDescent="0.3">
      <c r="AJ162" s="38"/>
    </row>
    <row r="163" spans="36:36" x14ac:dyDescent="0.3">
      <c r="AJ163" s="38"/>
    </row>
    <row r="164" spans="36:36" x14ac:dyDescent="0.3">
      <c r="AJ164" s="38"/>
    </row>
    <row r="165" spans="36:36" x14ac:dyDescent="0.3">
      <c r="AJ165" s="38"/>
    </row>
    <row r="166" spans="36:36" x14ac:dyDescent="0.3">
      <c r="AJ166" s="38"/>
    </row>
    <row r="167" spans="36:36" x14ac:dyDescent="0.3">
      <c r="AJ167" s="38"/>
    </row>
    <row r="168" spans="36:36" x14ac:dyDescent="0.3">
      <c r="AJ168" s="38"/>
    </row>
    <row r="169" spans="36:36" x14ac:dyDescent="0.3">
      <c r="AJ169" s="38"/>
    </row>
    <row r="170" spans="36:36" x14ac:dyDescent="0.3">
      <c r="AJ170" s="38"/>
    </row>
    <row r="171" spans="36:36" x14ac:dyDescent="0.3">
      <c r="AJ171" s="38"/>
    </row>
    <row r="172" spans="36:36" x14ac:dyDescent="0.3">
      <c r="AJ172" s="38"/>
    </row>
    <row r="173" spans="36:36" x14ac:dyDescent="0.3">
      <c r="AJ173" s="38"/>
    </row>
    <row r="174" spans="36:36" x14ac:dyDescent="0.3">
      <c r="AJ174" s="38"/>
    </row>
    <row r="175" spans="36:36" x14ac:dyDescent="0.3">
      <c r="AJ175" s="38"/>
    </row>
    <row r="176" spans="36:36" x14ac:dyDescent="0.3">
      <c r="AJ176" s="38"/>
    </row>
    <row r="177" spans="36:36" x14ac:dyDescent="0.3">
      <c r="AJ177" s="38"/>
    </row>
    <row r="178" spans="36:36" x14ac:dyDescent="0.3">
      <c r="AJ178" s="38"/>
    </row>
    <row r="179" spans="36:36" x14ac:dyDescent="0.3">
      <c r="AJ179" s="38"/>
    </row>
    <row r="180" spans="36:36" x14ac:dyDescent="0.3">
      <c r="AJ180" s="38"/>
    </row>
    <row r="181" spans="36:36" x14ac:dyDescent="0.3">
      <c r="AJ181" s="38"/>
    </row>
    <row r="182" spans="36:36" x14ac:dyDescent="0.3">
      <c r="AJ182" s="38"/>
    </row>
  </sheetData>
  <mergeCells count="14">
    <mergeCell ref="CQ8:CQ9"/>
    <mergeCell ref="CN8:CN9"/>
    <mergeCell ref="CG8:CG9"/>
    <mergeCell ref="CI8:CI9"/>
    <mergeCell ref="CE8:CE9"/>
    <mergeCell ref="CP8:CP9"/>
    <mergeCell ref="CM1:CO1"/>
    <mergeCell ref="CF8:CF9"/>
    <mergeCell ref="CO8:CO9"/>
    <mergeCell ref="CJ8:CJ9"/>
    <mergeCell ref="CK8:CK9"/>
    <mergeCell ref="CL8:CL9"/>
    <mergeCell ref="CM8:CM9"/>
    <mergeCell ref="CH8:CH9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0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" sqref="B1"/>
    </sheetView>
  </sheetViews>
  <sheetFormatPr defaultRowHeight="13.2" x14ac:dyDescent="0.25"/>
  <cols>
    <col min="1" max="1" width="25.33203125" customWidth="1"/>
    <col min="2" max="2" width="19.33203125" customWidth="1"/>
  </cols>
  <sheetData>
    <row r="1" spans="1:2" x14ac:dyDescent="0.25">
      <c r="A1" t="s">
        <v>0</v>
      </c>
      <c r="B1" s="5">
        <v>45901</v>
      </c>
    </row>
    <row r="2" spans="1:2" x14ac:dyDescent="0.25">
      <c r="A2" t="s">
        <v>1</v>
      </c>
      <c r="B2" s="5">
        <v>45861.453865740739</v>
      </c>
    </row>
    <row r="3" spans="1:2" x14ac:dyDescent="0.25">
      <c r="A3" t="s">
        <v>2</v>
      </c>
      <c r="B3" t="s">
        <v>16</v>
      </c>
    </row>
    <row r="4" spans="1:2" x14ac:dyDescent="0.25">
      <c r="A4" t="s">
        <v>3</v>
      </c>
      <c r="B4" t="s">
        <v>17</v>
      </c>
    </row>
    <row r="5" spans="1:2" x14ac:dyDescent="0.25">
      <c r="B5">
        <v>1</v>
      </c>
    </row>
    <row r="6" spans="1:2" x14ac:dyDescent="0.25">
      <c r="B6" s="25" t="s">
        <v>44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6</vt:i4>
      </vt:variant>
    </vt:vector>
  </HeadingPairs>
  <TitlesOfParts>
    <vt:vector size="8" baseType="lpstr">
      <vt:lpstr>12.09.2025</vt:lpstr>
      <vt:lpstr>Dop</vt:lpstr>
      <vt:lpstr>Группа</vt:lpstr>
      <vt:lpstr>Дата_Печати</vt:lpstr>
      <vt:lpstr>Дата_Сост</vt:lpstr>
      <vt:lpstr>'12.09.2025'!Область_печати</vt:lpstr>
      <vt:lpstr>С3</vt:lpstr>
      <vt:lpstr>Физ_Норма</vt:lpstr>
    </vt:vector>
  </TitlesOfParts>
  <Company>УрГЭУ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bchekmak@yandex.ru</cp:lastModifiedBy>
  <cp:lastPrinted>2025-10-21T19:23:48Z</cp:lastPrinted>
  <dcterms:created xsi:type="dcterms:W3CDTF">2002-09-22T07:35:02Z</dcterms:created>
  <dcterms:modified xsi:type="dcterms:W3CDTF">2025-10-21T19:24:25Z</dcterms:modified>
</cp:coreProperties>
</file>